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700" firstSheet="3" activeTab="4"/>
  </bookViews>
  <sheets>
    <sheet name="CDKT08" sheetId="1" state="hidden" r:id="rId1"/>
    <sheet name="KQHDSXD 08" sheetId="2" state="hidden" r:id="rId2"/>
    <sheet name="CTCB08" sheetId="3" state="hidden" r:id="rId3"/>
    <sheet name="CDKT09" sheetId="4" r:id="rId4"/>
    <sheet name="KQHDSXD 09" sheetId="5" r:id="rId5"/>
    <sheet name="CTCB09" sheetId="6" r:id="rId6"/>
  </sheets>
  <definedNames/>
  <calcPr fullCalcOnLoad="1"/>
</workbook>
</file>

<file path=xl/sharedStrings.xml><?xml version="1.0" encoding="utf-8"?>
<sst xmlns="http://schemas.openxmlformats.org/spreadsheetml/2006/main" count="331" uniqueCount="153">
  <si>
    <t>TẬP ĐOÀN CÔNG NGHIỆP THAN - KHOÁNG SẢN VIỆT NAM</t>
  </si>
  <si>
    <t>CÔNG TY CỔ PHẦN THAN NÚI BÉO -TKV</t>
  </si>
  <si>
    <t>A. BẢNG CÂN ĐỐI KẾ TOÁN</t>
  </si>
  <si>
    <t>STT</t>
  </si>
  <si>
    <t>Tài sản</t>
  </si>
  <si>
    <t>Mã số</t>
  </si>
  <si>
    <t>Ghi chú</t>
  </si>
  <si>
    <t>I</t>
  </si>
  <si>
    <t>Tài sản ngắn hạn</t>
  </si>
  <si>
    <t>100</t>
  </si>
  <si>
    <t>Tiền các khoản tương đương tiền</t>
  </si>
  <si>
    <t>110</t>
  </si>
  <si>
    <t>Các khoản đầu tư tài chính ngắn hạn</t>
  </si>
  <si>
    <t>120</t>
  </si>
  <si>
    <t>Các khoản phải thu ngắn hạn</t>
  </si>
  <si>
    <t>130</t>
  </si>
  <si>
    <t>Hàng tồn kho</t>
  </si>
  <si>
    <t>140</t>
  </si>
  <si>
    <t>Tài sản lưu động khác</t>
  </si>
  <si>
    <t>150</t>
  </si>
  <si>
    <t>II</t>
  </si>
  <si>
    <t>Tài sản dài hạn</t>
  </si>
  <si>
    <t>220</t>
  </si>
  <si>
    <t>Các khoản phải thu dài hạn</t>
  </si>
  <si>
    <t>210</t>
  </si>
  <si>
    <t>Tài sản cố định</t>
  </si>
  <si>
    <t xml:space="preserve">     + Tài sản cố định hữu hình</t>
  </si>
  <si>
    <t>221</t>
  </si>
  <si>
    <t xml:space="preserve">          Nguyên giá</t>
  </si>
  <si>
    <t>222</t>
  </si>
  <si>
    <t xml:space="preserve">          Giá trị hao mòn lũ kế (*)</t>
  </si>
  <si>
    <t>223</t>
  </si>
  <si>
    <t xml:space="preserve">     + Tài sản cố định thuê tài chính</t>
  </si>
  <si>
    <t>224</t>
  </si>
  <si>
    <t>225</t>
  </si>
  <si>
    <t>226</t>
  </si>
  <si>
    <t xml:space="preserve">     + Tài sản cố định vô hình</t>
  </si>
  <si>
    <t>227</t>
  </si>
  <si>
    <t>228</t>
  </si>
  <si>
    <t>229</t>
  </si>
  <si>
    <t xml:space="preserve">     + Chi phí XDCB dở dang</t>
  </si>
  <si>
    <t>230</t>
  </si>
  <si>
    <t>Bất động sản đầu tư</t>
  </si>
  <si>
    <t>240</t>
  </si>
  <si>
    <t>Các khoản đầu tư tài chính dài hạn</t>
  </si>
  <si>
    <t>250</t>
  </si>
  <si>
    <t>Tài sản dài hạn khác</t>
  </si>
  <si>
    <t>260</t>
  </si>
  <si>
    <t>261</t>
  </si>
  <si>
    <t>262</t>
  </si>
  <si>
    <t>268</t>
  </si>
  <si>
    <t>Tổng cộng tài sản</t>
  </si>
  <si>
    <t>270</t>
  </si>
  <si>
    <t>Nguồn vốn</t>
  </si>
  <si>
    <t>IV</t>
  </si>
  <si>
    <t>Nợ phải trả</t>
  </si>
  <si>
    <t>300</t>
  </si>
  <si>
    <t>Nợ ngắn hạn</t>
  </si>
  <si>
    <t>310</t>
  </si>
  <si>
    <t>Nợ dài hạn</t>
  </si>
  <si>
    <t>320</t>
  </si>
  <si>
    <t>V</t>
  </si>
  <si>
    <t>Vốn chủ sở hữu</t>
  </si>
  <si>
    <t>400</t>
  </si>
  <si>
    <t>410</t>
  </si>
  <si>
    <t xml:space="preserve">     + Vốn đầu tư của chủ sở hữu</t>
  </si>
  <si>
    <t>411</t>
  </si>
  <si>
    <t xml:space="preserve">     + Thặng dư cổ phần</t>
  </si>
  <si>
    <t>412</t>
  </si>
  <si>
    <t xml:space="preserve">     + Vốn khác của chủ sở hữu</t>
  </si>
  <si>
    <t>413</t>
  </si>
  <si>
    <t>414</t>
  </si>
  <si>
    <t>415</t>
  </si>
  <si>
    <t xml:space="preserve">     + Chênh lệch tỉ giá hối đoái</t>
  </si>
  <si>
    <t>416</t>
  </si>
  <si>
    <t xml:space="preserve">     + Các quỹ </t>
  </si>
  <si>
    <t>417</t>
  </si>
  <si>
    <t xml:space="preserve">     + Lợi nhuận chưa phân phối</t>
  </si>
  <si>
    <t>420</t>
  </si>
  <si>
    <t xml:space="preserve">     + Nguồn vốn đầu tư XDCB</t>
  </si>
  <si>
    <t>421</t>
  </si>
  <si>
    <t>Nguồn kinh phí và quỹ khác</t>
  </si>
  <si>
    <t>430</t>
  </si>
  <si>
    <t xml:space="preserve">     + Quỹ khen thưởng phúc lợi</t>
  </si>
  <si>
    <t>431</t>
  </si>
  <si>
    <t>Tổng công nguồn vốn</t>
  </si>
  <si>
    <t>440</t>
  </si>
  <si>
    <t>Chỉ tiêu</t>
  </si>
  <si>
    <t>A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</si>
  <si>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</si>
  <si>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</si>
  <si>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</si>
  <si>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</si>
  <si>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</si>
  <si>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</si>
  <si>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</si>
  <si>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Chi phí bán hàng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</si>
  <si>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</si>
  <si>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</si>
  <si>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</si>
  <si>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</si>
  <si>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</si>
  <si>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</si>
  <si>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</si>
  <si>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</si>
  <si>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</si>
  <si>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III</t>
  </si>
  <si>
    <t>Người lập biểu                                     Phòng KTTC                                          Giám đốc</t>
  </si>
  <si>
    <t xml:space="preserve">               Lưu Anh Đức                               Hoàng Thị Bích Liên                            Nguyễn Phúc Hưng</t>
  </si>
  <si>
    <t>%</t>
  </si>
  <si>
    <t>C. CÁC CHỈ TIÊU TÀI CHÍNH CƠ BẢN</t>
  </si>
  <si>
    <t>Cơ cấu tài sản</t>
  </si>
  <si>
    <t>Tài sản dài hạn/Tổng tài sản</t>
  </si>
  <si>
    <t>Tài sản ngắn hạn/Tổng tài sản</t>
  </si>
  <si>
    <t>Cơ cấu nguồn vốn</t>
  </si>
  <si>
    <t>Nợ phải trả/Tổng nguồn vốn</t>
  </si>
  <si>
    <t>Nguồn vốn chủ sở hữu/Tổng nguồn vốn</t>
  </si>
  <si>
    <t>Khả năng thanh toán</t>
  </si>
  <si>
    <t>Khả năng thanh toán nhanh</t>
  </si>
  <si>
    <t>Khả năng thanh toán hiện hành</t>
  </si>
  <si>
    <t>Tỷ suất lợi nhuận</t>
  </si>
  <si>
    <t>Tỷ suất lợi nhuận sau thuế/tổng tài sản</t>
  </si>
  <si>
    <t>Tỷ suất lợi nhuận sau thuế/Doanh thu thuần</t>
  </si>
  <si>
    <t>Lần</t>
  </si>
  <si>
    <t>"</t>
  </si>
  <si>
    <t xml:space="preserve">Đơn vị </t>
  </si>
  <si>
    <t>Số đầu kỳ (1.1.08)</t>
  </si>
  <si>
    <t>Số cuối kỳ (31.12.08)</t>
  </si>
  <si>
    <t xml:space="preserve">      . Chi phí trả trước dài hạn</t>
  </si>
  <si>
    <t xml:space="preserve">      . Tài sản thuế thu nhập hoàn lại</t>
  </si>
  <si>
    <t xml:space="preserve">      . Tài sản dài hạn khác</t>
  </si>
  <si>
    <t>BÁO CÁO TÀI CHÍNH TÓM TẮT NĂM 2008</t>
  </si>
  <si>
    <t>(Đã được Công ty TNHH Dịch vụ tư vấn Tài chính kế toán và kiểm toán (AASC) kiểm toán)</t>
  </si>
  <si>
    <t>B. BÁO CÁO KẾT QUẢ HOẠT ĐỘNG KINH DOANH  NĂM 2008</t>
  </si>
  <si>
    <t>Lợi nhuận từ hoạt động tài chính</t>
  </si>
  <si>
    <t>Chi phí quản lý doanh nghiệp</t>
  </si>
  <si>
    <t>Qúy IV</t>
  </si>
  <si>
    <t>Tỷ suất lợi nhuận sau thuế/Vốn đầu tư của chủ sở hữu</t>
  </si>
  <si>
    <t>Năm 2007</t>
  </si>
  <si>
    <t>Năm 2008</t>
  </si>
  <si>
    <t>Giám đốc</t>
  </si>
  <si>
    <t>Kế toán trưởng</t>
  </si>
  <si>
    <t>Nguyễn Thị Tâm</t>
  </si>
  <si>
    <t>Phạm Minh Thảo</t>
  </si>
  <si>
    <t>BÁO CÁO TÀI CHÍNH TÓM TẮT QUÝ I NĂM 2009</t>
  </si>
  <si>
    <t>B. BÁO CÁO KẾT QUẢ HOẠT ĐỘNG KINH DOANH  QUÍ I  NĂM 2009</t>
  </si>
  <si>
    <t>Số đầu kỳ (1.1.09)</t>
  </si>
  <si>
    <t>Số cuối kỳ (31.3.09)</t>
  </si>
  <si>
    <t>Quý I năm 2009</t>
  </si>
  <si>
    <t>Quý I/2009</t>
  </si>
  <si>
    <t xml:space="preserve">               Lưu Anh Đức                               Hoàng Thị Bích Liên                            Phạm Minh Thảo</t>
  </si>
  <si>
    <t>CỘNG HOÀ XÃ HỘI CHỦ NGHĨA VIỆT NAM</t>
  </si>
  <si>
    <t>Độc lập - Tự do - Hạnh phúc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</si>
</sst>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_);_(* \(#,##0\);_(* &quot;-&quot;??_);_(@_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13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8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1" fontId="1" fillId="0" borderId="2" xfId="16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1" fontId="1" fillId="0" borderId="3" xfId="16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1" fontId="1" fillId="0" borderId="4" xfId="16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1" fontId="5" fillId="0" borderId="2" xfId="16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1" fontId="4" fillId="0" borderId="3" xfId="16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1" fontId="5" fillId="0" borderId="3" xfId="16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1" fontId="5" fillId="0" borderId="4" xfId="16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1" fontId="1" fillId="0" borderId="0" xfId="0" applyNumberFormat="1" applyFont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1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">
      <selection activeCell="C25" sqref="C25"/>
    </sheetView>
  </sheetViews>
  <sheetFormatPr defaultColWidth="8.796875" defaultRowHeight="20.25" customHeight="1" outlineLevelRow="1"/>
  <cols>
    <col min="1" max="1" width="7.3984375" style="16" customWidth="1"/>
    <col min="2" max="2" width="27.8984375" style="17" customWidth="1"/>
    <col min="3" max="3" width="6.59765625" style="16" customWidth="1"/>
    <col min="4" max="4" width="16.3984375" style="17" customWidth="1"/>
    <col min="5" max="5" width="17.69921875" style="17" customWidth="1"/>
    <col min="6" max="6" width="15" style="17" customWidth="1"/>
    <col min="7" max="16384" width="9" style="17" customWidth="1"/>
  </cols>
  <sheetData>
    <row r="1" spans="1:6" ht="20.25" customHeight="1" hidden="1">
      <c r="A1" s="44" t="s">
        <v>0</v>
      </c>
      <c r="B1" s="44"/>
      <c r="C1" s="44"/>
      <c r="D1" s="45"/>
      <c r="E1" s="45"/>
      <c r="F1" s="45"/>
    </row>
    <row r="2" spans="1:6" ht="20.25" customHeight="1" hidden="1">
      <c r="A2" s="41" t="s">
        <v>1</v>
      </c>
      <c r="B2" s="41"/>
      <c r="C2" s="41"/>
      <c r="D2" s="41"/>
      <c r="E2" s="41"/>
      <c r="F2" s="41"/>
    </row>
    <row r="3" ht="11.25" customHeight="1" hidden="1"/>
    <row r="4" spans="1:6" ht="20.25" customHeight="1">
      <c r="A4" s="41" t="s">
        <v>131</v>
      </c>
      <c r="B4" s="41"/>
      <c r="C4" s="41"/>
      <c r="D4" s="41"/>
      <c r="E4" s="41"/>
      <c r="F4" s="41"/>
    </row>
    <row r="5" spans="1:6" ht="20.25" customHeight="1">
      <c r="A5" s="42" t="s">
        <v>132</v>
      </c>
      <c r="B5" s="42"/>
      <c r="C5" s="42"/>
      <c r="D5" s="42"/>
      <c r="E5" s="42"/>
      <c r="F5" s="42"/>
    </row>
    <row r="6" spans="1:6" ht="14.25" customHeight="1">
      <c r="A6" s="36"/>
      <c r="B6" s="36"/>
      <c r="C6" s="36"/>
      <c r="D6" s="36"/>
      <c r="E6" s="36"/>
      <c r="F6" s="36"/>
    </row>
    <row r="7" spans="1:6" ht="20.25" customHeight="1">
      <c r="A7" s="43" t="s">
        <v>2</v>
      </c>
      <c r="B7" s="43"/>
      <c r="C7" s="43"/>
      <c r="D7" s="43"/>
      <c r="E7" s="43"/>
      <c r="F7" s="43"/>
    </row>
    <row r="9" spans="1:6" s="18" customFormat="1" ht="20.25" customHeight="1">
      <c r="A9" s="19" t="s">
        <v>3</v>
      </c>
      <c r="B9" s="19" t="s">
        <v>4</v>
      </c>
      <c r="C9" s="19" t="s">
        <v>5</v>
      </c>
      <c r="D9" s="19" t="s">
        <v>126</v>
      </c>
      <c r="E9" s="19" t="s">
        <v>127</v>
      </c>
      <c r="F9" s="19" t="s">
        <v>6</v>
      </c>
    </row>
    <row r="10" spans="1:6" s="23" customFormat="1" ht="20.25" customHeight="1">
      <c r="A10" s="20" t="s">
        <v>7</v>
      </c>
      <c r="B10" s="21" t="s">
        <v>8</v>
      </c>
      <c r="C10" s="20" t="s">
        <v>9</v>
      </c>
      <c r="D10" s="22">
        <f>SUM(D11:D15)</f>
        <v>166913514351</v>
      </c>
      <c r="E10" s="22">
        <f>SUM(E11:E15)</f>
        <v>262852702540</v>
      </c>
      <c r="F10" s="21"/>
    </row>
    <row r="11" spans="1:6" ht="20.25" customHeight="1">
      <c r="A11" s="24">
        <v>1</v>
      </c>
      <c r="B11" s="25" t="s">
        <v>10</v>
      </c>
      <c r="C11" s="24" t="s">
        <v>11</v>
      </c>
      <c r="D11" s="26">
        <v>10797829471</v>
      </c>
      <c r="E11" s="26">
        <v>14977077211</v>
      </c>
      <c r="F11" s="25"/>
    </row>
    <row r="12" spans="1:6" ht="20.25" customHeight="1">
      <c r="A12" s="24">
        <v>2</v>
      </c>
      <c r="B12" s="25" t="s">
        <v>12</v>
      </c>
      <c r="C12" s="24" t="s">
        <v>13</v>
      </c>
      <c r="D12" s="26">
        <v>0</v>
      </c>
      <c r="E12" s="26">
        <v>0</v>
      </c>
      <c r="F12" s="25"/>
    </row>
    <row r="13" spans="1:6" ht="20.25" customHeight="1">
      <c r="A13" s="24">
        <v>3</v>
      </c>
      <c r="B13" s="25" t="s">
        <v>14</v>
      </c>
      <c r="C13" s="24" t="s">
        <v>15</v>
      </c>
      <c r="D13" s="26">
        <v>79355152277</v>
      </c>
      <c r="E13" s="26">
        <f>112391495041+13560926625</f>
        <v>125952421666</v>
      </c>
      <c r="F13" s="25"/>
    </row>
    <row r="14" spans="1:6" ht="20.25" customHeight="1">
      <c r="A14" s="24">
        <v>4</v>
      </c>
      <c r="B14" s="25" t="s">
        <v>16</v>
      </c>
      <c r="C14" s="24" t="s">
        <v>17</v>
      </c>
      <c r="D14" s="26">
        <v>76548331559</v>
      </c>
      <c r="E14" s="26">
        <v>115778364331</v>
      </c>
      <c r="F14" s="25"/>
    </row>
    <row r="15" spans="1:6" ht="20.25" customHeight="1">
      <c r="A15" s="24">
        <v>5</v>
      </c>
      <c r="B15" s="25" t="s">
        <v>18</v>
      </c>
      <c r="C15" s="24" t="s">
        <v>19</v>
      </c>
      <c r="D15" s="26">
        <v>212201044</v>
      </c>
      <c r="E15" s="26">
        <v>6144839332</v>
      </c>
      <c r="F15" s="25"/>
    </row>
    <row r="16" spans="1:6" s="23" customFormat="1" ht="20.25" customHeight="1">
      <c r="A16" s="27" t="s">
        <v>20</v>
      </c>
      <c r="B16" s="28" t="s">
        <v>21</v>
      </c>
      <c r="C16" s="27" t="s">
        <v>22</v>
      </c>
      <c r="D16" s="29">
        <f>D17+D18+D29+D30+D31</f>
        <v>394481022953</v>
      </c>
      <c r="E16" s="29">
        <f>E17+E18+E29+E30+E31</f>
        <v>517089565524</v>
      </c>
      <c r="F16" s="28"/>
    </row>
    <row r="17" spans="1:6" ht="20.25" customHeight="1">
      <c r="A17" s="24">
        <v>1</v>
      </c>
      <c r="B17" s="25" t="s">
        <v>23</v>
      </c>
      <c r="C17" s="24" t="s">
        <v>24</v>
      </c>
      <c r="D17" s="26"/>
      <c r="E17" s="26"/>
      <c r="F17" s="25"/>
    </row>
    <row r="18" spans="1:6" ht="20.25" customHeight="1">
      <c r="A18" s="24">
        <v>2</v>
      </c>
      <c r="B18" s="25" t="s">
        <v>25</v>
      </c>
      <c r="C18" s="24" t="s">
        <v>22</v>
      </c>
      <c r="D18" s="26">
        <f>D19+D22+D25+D28</f>
        <v>388333777963</v>
      </c>
      <c r="E18" s="26">
        <f>E19+E22+E25+E28</f>
        <v>498596862255</v>
      </c>
      <c r="F18" s="25"/>
    </row>
    <row r="19" spans="1:6" ht="20.25" customHeight="1">
      <c r="A19" s="24"/>
      <c r="B19" s="25" t="s">
        <v>26</v>
      </c>
      <c r="C19" s="24" t="s">
        <v>27</v>
      </c>
      <c r="D19" s="26">
        <v>333974712763</v>
      </c>
      <c r="E19" s="26">
        <v>397473746259</v>
      </c>
      <c r="F19" s="25"/>
    </row>
    <row r="20" spans="1:6" ht="20.25" customHeight="1" hidden="1" outlineLevel="1">
      <c r="A20" s="24"/>
      <c r="B20" s="25" t="s">
        <v>28</v>
      </c>
      <c r="C20" s="24" t="s">
        <v>29</v>
      </c>
      <c r="D20" s="26">
        <v>655394469356</v>
      </c>
      <c r="E20" s="26">
        <v>808378840772</v>
      </c>
      <c r="F20" s="25"/>
    </row>
    <row r="21" spans="1:6" ht="20.25" customHeight="1" hidden="1" outlineLevel="1">
      <c r="A21" s="24"/>
      <c r="B21" s="25" t="s">
        <v>30</v>
      </c>
      <c r="C21" s="24" t="s">
        <v>31</v>
      </c>
      <c r="D21" s="26">
        <v>-321419756593</v>
      </c>
      <c r="E21" s="26">
        <v>-410905094513</v>
      </c>
      <c r="F21" s="25"/>
    </row>
    <row r="22" spans="1:6" ht="20.25" customHeight="1" collapsed="1">
      <c r="A22" s="24"/>
      <c r="B22" s="25" t="s">
        <v>32</v>
      </c>
      <c r="C22" s="24" t="s">
        <v>33</v>
      </c>
      <c r="D22" s="26">
        <v>25875699873</v>
      </c>
      <c r="E22" s="26">
        <v>60963433885</v>
      </c>
      <c r="F22" s="25"/>
    </row>
    <row r="23" spans="1:6" ht="20.25" customHeight="1" hidden="1" outlineLevel="1">
      <c r="A23" s="24"/>
      <c r="B23" s="25" t="s">
        <v>28</v>
      </c>
      <c r="C23" s="24" t="s">
        <v>34</v>
      </c>
      <c r="D23" s="26">
        <v>51429147112</v>
      </c>
      <c r="E23" s="26">
        <v>81575185190</v>
      </c>
      <c r="F23" s="25"/>
    </row>
    <row r="24" spans="1:6" ht="20.25" customHeight="1" hidden="1" outlineLevel="1">
      <c r="A24" s="24"/>
      <c r="B24" s="25" t="s">
        <v>30</v>
      </c>
      <c r="C24" s="24" t="s">
        <v>35</v>
      </c>
      <c r="D24" s="26">
        <v>-25553447239</v>
      </c>
      <c r="E24" s="26">
        <v>-20611751305</v>
      </c>
      <c r="F24" s="25"/>
    </row>
    <row r="25" spans="1:6" ht="20.25" customHeight="1" collapsed="1">
      <c r="A25" s="24"/>
      <c r="B25" s="25" t="s">
        <v>36</v>
      </c>
      <c r="C25" s="24" t="s">
        <v>37</v>
      </c>
      <c r="D25" s="26">
        <v>15718671142</v>
      </c>
      <c r="E25" s="26">
        <v>9402529307</v>
      </c>
      <c r="F25" s="25"/>
    </row>
    <row r="26" spans="1:6" ht="20.25" customHeight="1" hidden="1" outlineLevel="1">
      <c r="A26" s="24"/>
      <c r="B26" s="25" t="s">
        <v>28</v>
      </c>
      <c r="C26" s="24" t="s">
        <v>38</v>
      </c>
      <c r="D26" s="26">
        <v>69466749417</v>
      </c>
      <c r="E26" s="26">
        <v>34030836227</v>
      </c>
      <c r="F26" s="25"/>
    </row>
    <row r="27" spans="1:6" ht="20.25" customHeight="1" hidden="1" outlineLevel="1">
      <c r="A27" s="24"/>
      <c r="B27" s="25" t="s">
        <v>30</v>
      </c>
      <c r="C27" s="24" t="s">
        <v>39</v>
      </c>
      <c r="D27" s="26">
        <v>-53748078275</v>
      </c>
      <c r="E27" s="26">
        <v>-24628306920</v>
      </c>
      <c r="F27" s="25"/>
    </row>
    <row r="28" spans="1:6" ht="20.25" customHeight="1" collapsed="1">
      <c r="A28" s="24"/>
      <c r="B28" s="25" t="s">
        <v>40</v>
      </c>
      <c r="C28" s="24" t="s">
        <v>41</v>
      </c>
      <c r="D28" s="26">
        <v>12764694185</v>
      </c>
      <c r="E28" s="26">
        <v>30757152804</v>
      </c>
      <c r="F28" s="25"/>
    </row>
    <row r="29" spans="1:6" ht="20.25" customHeight="1">
      <c r="A29" s="24">
        <v>3</v>
      </c>
      <c r="B29" s="25" t="s">
        <v>42</v>
      </c>
      <c r="C29" s="24" t="s">
        <v>43</v>
      </c>
      <c r="D29" s="26"/>
      <c r="E29" s="26"/>
      <c r="F29" s="25"/>
    </row>
    <row r="30" spans="1:6" ht="20.25" customHeight="1">
      <c r="A30" s="24">
        <v>4</v>
      </c>
      <c r="B30" s="25" t="s">
        <v>44</v>
      </c>
      <c r="C30" s="24" t="s">
        <v>45</v>
      </c>
      <c r="D30" s="26">
        <v>4400000000</v>
      </c>
      <c r="E30" s="26">
        <v>10800000000</v>
      </c>
      <c r="F30" s="25"/>
    </row>
    <row r="31" spans="1:6" ht="20.25" customHeight="1">
      <c r="A31" s="24">
        <v>5</v>
      </c>
      <c r="B31" s="25" t="s">
        <v>46</v>
      </c>
      <c r="C31" s="24" t="s">
        <v>47</v>
      </c>
      <c r="D31" s="26">
        <v>1747244990</v>
      </c>
      <c r="E31" s="26">
        <v>7692703269</v>
      </c>
      <c r="F31" s="25"/>
    </row>
    <row r="32" spans="1:6" ht="20.25" customHeight="1" hidden="1" outlineLevel="1">
      <c r="A32" s="24"/>
      <c r="B32" s="25" t="s">
        <v>128</v>
      </c>
      <c r="C32" s="24" t="s">
        <v>48</v>
      </c>
      <c r="D32" s="26">
        <v>1747244990</v>
      </c>
      <c r="E32" s="26">
        <v>7692703269</v>
      </c>
      <c r="F32" s="25"/>
    </row>
    <row r="33" spans="1:6" ht="20.25" customHeight="1" hidden="1" outlineLevel="1">
      <c r="A33" s="24"/>
      <c r="B33" s="25" t="s">
        <v>129</v>
      </c>
      <c r="C33" s="24" t="s">
        <v>49</v>
      </c>
      <c r="D33" s="26"/>
      <c r="E33" s="26">
        <v>0</v>
      </c>
      <c r="F33" s="25"/>
    </row>
    <row r="34" spans="1:6" ht="20.25" customHeight="1" hidden="1" outlineLevel="1">
      <c r="A34" s="24"/>
      <c r="B34" s="25" t="s">
        <v>130</v>
      </c>
      <c r="C34" s="24" t="s">
        <v>50</v>
      </c>
      <c r="D34" s="26"/>
      <c r="E34" s="26">
        <v>0</v>
      </c>
      <c r="F34" s="25"/>
    </row>
    <row r="35" spans="1:6" s="23" customFormat="1" ht="20.25" customHeight="1" collapsed="1">
      <c r="A35" s="27" t="s">
        <v>106</v>
      </c>
      <c r="B35" s="28" t="s">
        <v>51</v>
      </c>
      <c r="C35" s="27" t="s">
        <v>52</v>
      </c>
      <c r="D35" s="29">
        <f>D10+D16</f>
        <v>561394537304</v>
      </c>
      <c r="E35" s="29">
        <f>E10+E16</f>
        <v>779942268064</v>
      </c>
      <c r="F35" s="28"/>
    </row>
    <row r="36" spans="1:6" ht="20.25" customHeight="1">
      <c r="A36" s="24"/>
      <c r="B36" s="27" t="s">
        <v>53</v>
      </c>
      <c r="C36" s="24"/>
      <c r="D36" s="26"/>
      <c r="E36" s="26"/>
      <c r="F36" s="25"/>
    </row>
    <row r="37" spans="1:6" s="23" customFormat="1" ht="20.25" customHeight="1">
      <c r="A37" s="27" t="s">
        <v>54</v>
      </c>
      <c r="B37" s="28" t="s">
        <v>55</v>
      </c>
      <c r="C37" s="27" t="s">
        <v>56</v>
      </c>
      <c r="D37" s="29">
        <f>SUM(D38:D39)</f>
        <v>415019108639</v>
      </c>
      <c r="E37" s="29">
        <f>SUM(E38:E39)</f>
        <v>568205940864.2648</v>
      </c>
      <c r="F37" s="28"/>
    </row>
    <row r="38" spans="1:6" ht="20.25" customHeight="1">
      <c r="A38" s="24">
        <v>1</v>
      </c>
      <c r="B38" s="25" t="s">
        <v>57</v>
      </c>
      <c r="C38" s="24" t="s">
        <v>58</v>
      </c>
      <c r="D38" s="26">
        <v>210912481072</v>
      </c>
      <c r="E38" s="26">
        <v>319979411495.2648</v>
      </c>
      <c r="F38" s="25"/>
    </row>
    <row r="39" spans="1:6" ht="20.25" customHeight="1">
      <c r="A39" s="24">
        <v>2</v>
      </c>
      <c r="B39" s="25" t="s">
        <v>59</v>
      </c>
      <c r="C39" s="24" t="s">
        <v>60</v>
      </c>
      <c r="D39" s="26">
        <v>204106627567</v>
      </c>
      <c r="E39" s="26">
        <v>248226529369</v>
      </c>
      <c r="F39" s="25"/>
    </row>
    <row r="40" spans="1:6" s="23" customFormat="1" ht="20.25" customHeight="1">
      <c r="A40" s="27" t="s">
        <v>61</v>
      </c>
      <c r="B40" s="28" t="s">
        <v>62</v>
      </c>
      <c r="C40" s="27" t="s">
        <v>63</v>
      </c>
      <c r="D40" s="29">
        <f>D41+D54</f>
        <v>146375428665</v>
      </c>
      <c r="E40" s="29">
        <f>E41+E54</f>
        <v>211736327200</v>
      </c>
      <c r="F40" s="28"/>
    </row>
    <row r="41" spans="1:6" ht="20.25" customHeight="1">
      <c r="A41" s="24">
        <v>1</v>
      </c>
      <c r="B41" s="25" t="s">
        <v>62</v>
      </c>
      <c r="C41" s="24" t="s">
        <v>64</v>
      </c>
      <c r="D41" s="26">
        <f>D42+D43+D44+D48+D49+D52+D53</f>
        <v>110479679538</v>
      </c>
      <c r="E41" s="26">
        <f>E42+E43+E44+E48+E49+E52+E53</f>
        <v>154523908691</v>
      </c>
      <c r="F41" s="25"/>
    </row>
    <row r="42" spans="1:6" ht="20.25" customHeight="1">
      <c r="A42" s="24"/>
      <c r="B42" s="25" t="s">
        <v>65</v>
      </c>
      <c r="C42" s="24" t="s">
        <v>66</v>
      </c>
      <c r="D42" s="26">
        <v>60000000000</v>
      </c>
      <c r="E42" s="26">
        <v>60000000000</v>
      </c>
      <c r="F42" s="25"/>
    </row>
    <row r="43" spans="1:6" ht="20.25" customHeight="1">
      <c r="A43" s="24"/>
      <c r="B43" s="25" t="s">
        <v>67</v>
      </c>
      <c r="C43" s="24" t="s">
        <v>68</v>
      </c>
      <c r="D43" s="26"/>
      <c r="E43" s="26">
        <v>0</v>
      </c>
      <c r="F43" s="25"/>
    </row>
    <row r="44" spans="1:6" ht="20.25" customHeight="1">
      <c r="A44" s="24"/>
      <c r="B44" s="25" t="s">
        <v>69</v>
      </c>
      <c r="C44" s="24" t="s">
        <v>70</v>
      </c>
      <c r="D44" s="26">
        <v>25219172192</v>
      </c>
      <c r="E44" s="26">
        <v>38367546642</v>
      </c>
      <c r="F44" s="25"/>
    </row>
    <row r="45" spans="1:6" ht="20.25" customHeight="1" hidden="1" outlineLevel="1">
      <c r="A45" s="24"/>
      <c r="B45" s="25"/>
      <c r="C45" s="24" t="s">
        <v>71</v>
      </c>
      <c r="D45" s="26"/>
      <c r="E45" s="26"/>
      <c r="F45" s="25"/>
    </row>
    <row r="46" spans="1:6" ht="20.25" customHeight="1" hidden="1" outlineLevel="1">
      <c r="A46" s="24"/>
      <c r="B46" s="25"/>
      <c r="C46" s="24" t="s">
        <v>71</v>
      </c>
      <c r="D46" s="26"/>
      <c r="E46" s="26"/>
      <c r="F46" s="25"/>
    </row>
    <row r="47" spans="1:6" ht="20.25" customHeight="1" hidden="1" outlineLevel="1">
      <c r="A47" s="24"/>
      <c r="B47" s="25"/>
      <c r="C47" s="24" t="s">
        <v>72</v>
      </c>
      <c r="D47" s="26"/>
      <c r="E47" s="26"/>
      <c r="F47" s="25"/>
    </row>
    <row r="48" spans="1:6" ht="20.25" customHeight="1" hidden="1" outlineLevel="1">
      <c r="A48" s="24"/>
      <c r="B48" s="25" t="s">
        <v>73</v>
      </c>
      <c r="C48" s="24" t="s">
        <v>74</v>
      </c>
      <c r="D48" s="26"/>
      <c r="E48" s="26"/>
      <c r="F48" s="25"/>
    </row>
    <row r="49" spans="1:6" ht="20.25" customHeight="1" collapsed="1">
      <c r="A49" s="24"/>
      <c r="B49" s="25" t="s">
        <v>75</v>
      </c>
      <c r="C49" s="24"/>
      <c r="D49" s="26">
        <v>25137546426</v>
      </c>
      <c r="E49" s="26">
        <v>56062471012</v>
      </c>
      <c r="F49" s="25"/>
    </row>
    <row r="50" spans="1:6" ht="20.25" customHeight="1" hidden="1" outlineLevel="1">
      <c r="A50" s="24"/>
      <c r="B50" s="25"/>
      <c r="C50" s="24" t="s">
        <v>74</v>
      </c>
      <c r="D50" s="26">
        <v>24717546426</v>
      </c>
      <c r="E50" s="26">
        <v>55702471012</v>
      </c>
      <c r="F50" s="25"/>
    </row>
    <row r="51" spans="1:6" ht="20.25" customHeight="1" hidden="1" outlineLevel="1">
      <c r="A51" s="24"/>
      <c r="B51" s="25"/>
      <c r="C51" s="24" t="s">
        <v>76</v>
      </c>
      <c r="D51" s="26">
        <v>420000000</v>
      </c>
      <c r="E51" s="26">
        <v>360000000</v>
      </c>
      <c r="F51" s="25"/>
    </row>
    <row r="52" spans="1:6" ht="20.25" customHeight="1" collapsed="1">
      <c r="A52" s="24"/>
      <c r="B52" s="25" t="s">
        <v>77</v>
      </c>
      <c r="C52" s="24" t="s">
        <v>78</v>
      </c>
      <c r="D52" s="26">
        <v>0</v>
      </c>
      <c r="E52" s="26">
        <v>0</v>
      </c>
      <c r="F52" s="25"/>
    </row>
    <row r="53" spans="1:6" ht="20.25" customHeight="1">
      <c r="A53" s="24"/>
      <c r="B53" s="25" t="s">
        <v>79</v>
      </c>
      <c r="C53" s="24" t="s">
        <v>80</v>
      </c>
      <c r="D53" s="26">
        <v>122960920</v>
      </c>
      <c r="E53" s="26">
        <v>93891037</v>
      </c>
      <c r="F53" s="25"/>
    </row>
    <row r="54" spans="1:6" ht="20.25" customHeight="1">
      <c r="A54" s="24">
        <v>2</v>
      </c>
      <c r="B54" s="25" t="s">
        <v>81</v>
      </c>
      <c r="C54" s="24" t="s">
        <v>82</v>
      </c>
      <c r="D54" s="26">
        <v>35895749127</v>
      </c>
      <c r="E54" s="26">
        <v>57212418509</v>
      </c>
      <c r="F54" s="25"/>
    </row>
    <row r="55" spans="1:6" ht="20.25" customHeight="1">
      <c r="A55" s="24"/>
      <c r="B55" s="25" t="s">
        <v>83</v>
      </c>
      <c r="C55" s="24" t="s">
        <v>84</v>
      </c>
      <c r="D55" s="26">
        <v>35895749127</v>
      </c>
      <c r="E55" s="26">
        <v>55943896771</v>
      </c>
      <c r="F55" s="25"/>
    </row>
    <row r="56" spans="1:6" s="23" customFormat="1" ht="20.25" customHeight="1">
      <c r="A56" s="30" t="s">
        <v>54</v>
      </c>
      <c r="B56" s="31" t="s">
        <v>85</v>
      </c>
      <c r="C56" s="30" t="s">
        <v>86</v>
      </c>
      <c r="D56" s="32">
        <f>D37+D40</f>
        <v>561394537304</v>
      </c>
      <c r="E56" s="32">
        <f>E37+E40</f>
        <v>779942268064.2648</v>
      </c>
      <c r="F56" s="31"/>
    </row>
  </sheetData>
  <mergeCells count="7">
    <mergeCell ref="A4:F4"/>
    <mergeCell ref="A5:F5"/>
    <mergeCell ref="A7:F7"/>
    <mergeCell ref="A1:C1"/>
    <mergeCell ref="A2:C2"/>
    <mergeCell ref="D2:F2"/>
    <mergeCell ref="D1:F1"/>
  </mergeCells>
  <printOptions/>
  <pageMargins left="0.3" right="0.23" top="0.38" bottom="0.38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pane xSplit="2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8" sqref="E8"/>
    </sheetView>
  </sheetViews>
  <sheetFormatPr defaultColWidth="8.796875" defaultRowHeight="27" customHeight="1" outlineLevelRow="1"/>
  <cols>
    <col min="1" max="1" width="6.3984375" style="2" customWidth="1"/>
    <col min="2" max="2" width="40.8984375" style="1" customWidth="1"/>
    <col min="3" max="3" width="15.5" style="1" hidden="1" customWidth="1"/>
    <col min="4" max="4" width="17.09765625" style="1" customWidth="1"/>
    <col min="5" max="5" width="16.69921875" style="1" customWidth="1"/>
    <col min="6" max="6" width="12" style="1" customWidth="1"/>
    <col min="7" max="16384" width="9" style="1" customWidth="1"/>
  </cols>
  <sheetData>
    <row r="1" spans="1:6" ht="27" customHeight="1">
      <c r="A1" s="46" t="s">
        <v>133</v>
      </c>
      <c r="B1" s="46"/>
      <c r="C1" s="46"/>
      <c r="D1" s="46"/>
      <c r="E1" s="46"/>
      <c r="F1" s="46"/>
    </row>
    <row r="2" spans="3:6" ht="27" customHeight="1">
      <c r="C2" s="47"/>
      <c r="D2" s="47"/>
      <c r="E2" s="47"/>
      <c r="F2" s="47"/>
    </row>
    <row r="3" spans="1:6" s="4" customFormat="1" ht="25.5" customHeight="1">
      <c r="A3" s="3" t="s">
        <v>3</v>
      </c>
      <c r="B3" s="3" t="s">
        <v>87</v>
      </c>
      <c r="C3" s="3" t="s">
        <v>136</v>
      </c>
      <c r="D3" s="3" t="s">
        <v>138</v>
      </c>
      <c r="E3" s="3" t="s">
        <v>139</v>
      </c>
      <c r="F3" s="3" t="s">
        <v>6</v>
      </c>
    </row>
    <row r="4" spans="1:6" s="4" customFormat="1" ht="25.5" customHeight="1">
      <c r="A4" s="3" t="s">
        <v>88</v>
      </c>
      <c r="B4" s="3">
        <v>1</v>
      </c>
      <c r="C4" s="3">
        <v>3</v>
      </c>
      <c r="D4" s="3">
        <v>2</v>
      </c>
      <c r="E4" s="3">
        <v>3</v>
      </c>
      <c r="F4" s="3">
        <v>4</v>
      </c>
    </row>
    <row r="5" spans="1:6" ht="25.5" customHeight="1">
      <c r="A5" s="5">
        <v>1</v>
      </c>
      <c r="B5" s="6" t="s">
        <v>89</v>
      </c>
      <c r="C5" s="7">
        <v>393899847626</v>
      </c>
      <c r="D5" s="7">
        <v>1187275899165</v>
      </c>
      <c r="E5" s="7">
        <v>1479570816953</v>
      </c>
      <c r="F5" s="15"/>
    </row>
    <row r="6" spans="1:6" ht="25.5" customHeight="1">
      <c r="A6" s="8">
        <v>2</v>
      </c>
      <c r="B6" s="9" t="s">
        <v>90</v>
      </c>
      <c r="C6" s="7">
        <v>0</v>
      </c>
      <c r="D6" s="7"/>
      <c r="E6" s="7">
        <v>0</v>
      </c>
      <c r="F6" s="15"/>
    </row>
    <row r="7" spans="1:6" ht="31.5" customHeight="1">
      <c r="A7" s="8">
        <v>3</v>
      </c>
      <c r="B7" s="9" t="s">
        <v>91</v>
      </c>
      <c r="C7" s="7">
        <f>C5-C6</f>
        <v>393899847626</v>
      </c>
      <c r="D7" s="7">
        <v>1187275899165</v>
      </c>
      <c r="E7" s="7">
        <f>E5-E6</f>
        <v>1479570816953</v>
      </c>
      <c r="F7" s="15"/>
    </row>
    <row r="8" spans="1:6" ht="25.5" customHeight="1">
      <c r="A8" s="8">
        <v>4</v>
      </c>
      <c r="B8" s="9" t="s">
        <v>92</v>
      </c>
      <c r="C8" s="7">
        <v>280933229646</v>
      </c>
      <c r="D8" s="7">
        <v>1015333118474</v>
      </c>
      <c r="E8" s="7">
        <v>1242225145033</v>
      </c>
      <c r="F8" s="15"/>
    </row>
    <row r="9" spans="1:6" ht="29.25" customHeight="1">
      <c r="A9" s="8">
        <v>5</v>
      </c>
      <c r="B9" s="9" t="s">
        <v>93</v>
      </c>
      <c r="C9" s="7">
        <f>C7-C8</f>
        <v>112966617980</v>
      </c>
      <c r="D9" s="7">
        <f>D7-D8</f>
        <v>171942780691</v>
      </c>
      <c r="E9" s="7">
        <f>E7-E8</f>
        <v>237345671920</v>
      </c>
      <c r="F9" s="15"/>
    </row>
    <row r="10" spans="1:6" ht="25.5" customHeight="1">
      <c r="A10" s="8">
        <v>6</v>
      </c>
      <c r="B10" s="9" t="s">
        <v>94</v>
      </c>
      <c r="C10" s="7">
        <v>732481171</v>
      </c>
      <c r="D10" s="7">
        <v>1328277978</v>
      </c>
      <c r="E10" s="7">
        <v>2259394660</v>
      </c>
      <c r="F10" s="10"/>
    </row>
    <row r="11" spans="1:6" ht="25.5" customHeight="1">
      <c r="A11" s="8">
        <v>7</v>
      </c>
      <c r="B11" s="9" t="s">
        <v>95</v>
      </c>
      <c r="C11" s="7">
        <v>16448910039</v>
      </c>
      <c r="D11" s="7">
        <v>27846938720</v>
      </c>
      <c r="E11" s="7">
        <v>36298031252</v>
      </c>
      <c r="F11" s="10"/>
    </row>
    <row r="12" spans="1:6" ht="25.5" customHeight="1" hidden="1" outlineLevel="1">
      <c r="A12" s="8"/>
      <c r="B12" s="9" t="s">
        <v>134</v>
      </c>
      <c r="C12" s="7">
        <f>C10-C11</f>
        <v>-15716428868</v>
      </c>
      <c r="D12" s="7">
        <f>D10-D11</f>
        <v>-26518660742</v>
      </c>
      <c r="E12" s="7">
        <f>E10-E11</f>
        <v>-34038636592</v>
      </c>
      <c r="F12" s="10"/>
    </row>
    <row r="13" spans="1:6" ht="25.5" customHeight="1" collapsed="1">
      <c r="A13" s="8">
        <v>8</v>
      </c>
      <c r="B13" s="9" t="s">
        <v>96</v>
      </c>
      <c r="C13" s="7">
        <v>1406827871</v>
      </c>
      <c r="D13" s="7">
        <v>30660464578</v>
      </c>
      <c r="E13" s="7">
        <v>15984496581</v>
      </c>
      <c r="F13" s="10"/>
    </row>
    <row r="14" spans="1:6" ht="25.5" customHeight="1">
      <c r="A14" s="8">
        <v>9</v>
      </c>
      <c r="B14" s="9" t="s">
        <v>135</v>
      </c>
      <c r="C14" s="7">
        <v>50272921044</v>
      </c>
      <c r="D14" s="7">
        <v>63330385183</v>
      </c>
      <c r="E14" s="7">
        <v>111158032071</v>
      </c>
      <c r="F14" s="10"/>
    </row>
    <row r="15" spans="1:6" ht="25.5" customHeight="1">
      <c r="A15" s="8">
        <v>10</v>
      </c>
      <c r="B15" s="9" t="s">
        <v>97</v>
      </c>
      <c r="C15" s="10">
        <f>C9+C12-C13-C14</f>
        <v>45570440197</v>
      </c>
      <c r="D15" s="10">
        <f>D9+D12-D13-D14</f>
        <v>51433270188</v>
      </c>
      <c r="E15" s="10">
        <f>E9+E12-E13-E14</f>
        <v>76164506676</v>
      </c>
      <c r="F15" s="10"/>
    </row>
    <row r="16" spans="1:6" ht="25.5" customHeight="1">
      <c r="A16" s="8">
        <v>11</v>
      </c>
      <c r="B16" s="9" t="s">
        <v>98</v>
      </c>
      <c r="C16" s="7">
        <v>4757829124</v>
      </c>
      <c r="D16" s="7">
        <v>14229574283</v>
      </c>
      <c r="E16" s="7">
        <v>43146720686</v>
      </c>
      <c r="F16" s="10"/>
    </row>
    <row r="17" spans="1:6" ht="25.5" customHeight="1">
      <c r="A17" s="8">
        <v>12</v>
      </c>
      <c r="B17" s="9" t="s">
        <v>99</v>
      </c>
      <c r="C17" s="7">
        <v>2764642750</v>
      </c>
      <c r="D17" s="7">
        <v>8880986388</v>
      </c>
      <c r="E17" s="7">
        <v>40879601423</v>
      </c>
      <c r="F17" s="10"/>
    </row>
    <row r="18" spans="1:6" ht="25.5" customHeight="1">
      <c r="A18" s="8">
        <v>13</v>
      </c>
      <c r="B18" s="9" t="s">
        <v>100</v>
      </c>
      <c r="C18" s="7">
        <f>C16-C17</f>
        <v>1993186374</v>
      </c>
      <c r="D18" s="7">
        <f>D16-D17</f>
        <v>5348587895</v>
      </c>
      <c r="E18" s="7">
        <f>E16-E17</f>
        <v>2267119263</v>
      </c>
      <c r="F18" s="10"/>
    </row>
    <row r="19" spans="1:6" ht="25.5" customHeight="1">
      <c r="A19" s="8">
        <v>14</v>
      </c>
      <c r="B19" s="9" t="s">
        <v>101</v>
      </c>
      <c r="C19" s="10">
        <f>C15+C18</f>
        <v>47563626571</v>
      </c>
      <c r="D19" s="10">
        <f>D15+D18</f>
        <v>56781858083</v>
      </c>
      <c r="E19" s="10">
        <f>E15+E18</f>
        <v>78431625939</v>
      </c>
      <c r="F19" s="10"/>
    </row>
    <row r="20" spans="1:6" ht="25.5" customHeight="1">
      <c r="A20" s="8">
        <v>15</v>
      </c>
      <c r="B20" s="9" t="s">
        <v>102</v>
      </c>
      <c r="C20" s="7"/>
      <c r="D20" s="7"/>
      <c r="E20" s="7"/>
      <c r="F20" s="10"/>
    </row>
    <row r="21" spans="1:6" ht="25.5" customHeight="1">
      <c r="A21" s="8">
        <v>16</v>
      </c>
      <c r="B21" s="9" t="s">
        <v>103</v>
      </c>
      <c r="C21" s="10">
        <v>47563626571</v>
      </c>
      <c r="D21" s="10">
        <f>D19-D20</f>
        <v>56781858083</v>
      </c>
      <c r="E21" s="10">
        <f>E19-E20</f>
        <v>78431625939</v>
      </c>
      <c r="F21" s="10"/>
    </row>
    <row r="22" spans="1:6" ht="25.5" customHeight="1">
      <c r="A22" s="8">
        <v>17</v>
      </c>
      <c r="B22" s="9" t="s">
        <v>104</v>
      </c>
      <c r="C22" s="7">
        <f>C21/6000000</f>
        <v>7927.271095166667</v>
      </c>
      <c r="D22" s="7">
        <f>D21/6000000</f>
        <v>9463.643013833333</v>
      </c>
      <c r="E22" s="7">
        <f>E21/6000000</f>
        <v>13071.9376565</v>
      </c>
      <c r="F22" s="10"/>
    </row>
    <row r="23" spans="1:6" ht="25.5" customHeight="1">
      <c r="A23" s="11">
        <v>18</v>
      </c>
      <c r="B23" s="12" t="s">
        <v>105</v>
      </c>
      <c r="C23" s="13">
        <f>10000*18%/12*3</f>
        <v>450</v>
      </c>
      <c r="D23" s="13">
        <f>10000*15%</f>
        <v>1500</v>
      </c>
      <c r="E23" s="13">
        <f>10000*18%</f>
        <v>1800</v>
      </c>
      <c r="F23" s="13"/>
    </row>
    <row r="24" ht="16.5" customHeight="1"/>
    <row r="25" spans="1:6" ht="16.5" customHeight="1">
      <c r="A25" s="33"/>
      <c r="B25" s="33"/>
      <c r="C25" s="33"/>
      <c r="D25" s="33"/>
      <c r="E25" s="33"/>
      <c r="F25" s="33"/>
    </row>
    <row r="26" spans="1:6" s="14" customFormat="1" ht="27" customHeight="1" hidden="1">
      <c r="A26" s="48" t="s">
        <v>107</v>
      </c>
      <c r="B26" s="48"/>
      <c r="C26" s="48"/>
      <c r="D26" s="48"/>
      <c r="E26" s="48"/>
      <c r="F26" s="48"/>
    </row>
    <row r="27" ht="27" customHeight="1" hidden="1"/>
    <row r="28" ht="27" customHeight="1" hidden="1"/>
    <row r="29" spans="1:6" s="14" customFormat="1" ht="27" customHeight="1" hidden="1">
      <c r="A29" s="48" t="s">
        <v>108</v>
      </c>
      <c r="B29" s="48"/>
      <c r="C29" s="48"/>
      <c r="D29" s="48"/>
      <c r="E29" s="48"/>
      <c r="F29" s="48"/>
    </row>
  </sheetData>
  <mergeCells count="4">
    <mergeCell ref="A1:F1"/>
    <mergeCell ref="C2:F2"/>
    <mergeCell ref="A26:F26"/>
    <mergeCell ref="A29:F29"/>
  </mergeCells>
  <printOptions/>
  <pageMargins left="0.2" right="0.2" top="0.26" bottom="0.19" header="0.24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8" sqref="E8"/>
    </sheetView>
  </sheetViews>
  <sheetFormatPr defaultColWidth="8.796875" defaultRowHeight="27" customHeight="1"/>
  <cols>
    <col min="1" max="1" width="6.8984375" style="2" customWidth="1"/>
    <col min="2" max="2" width="43.8984375" style="1" customWidth="1"/>
    <col min="3" max="3" width="7.8984375" style="2" customWidth="1"/>
    <col min="4" max="4" width="10" style="1" customWidth="1"/>
    <col min="5" max="5" width="10.69921875" style="1" customWidth="1"/>
    <col min="6" max="6" width="13.19921875" style="1" customWidth="1"/>
    <col min="7" max="16384" width="9" style="1" customWidth="1"/>
  </cols>
  <sheetData>
    <row r="1" spans="1:6" ht="27" customHeight="1">
      <c r="A1" s="46" t="s">
        <v>110</v>
      </c>
      <c r="B1" s="46"/>
      <c r="C1" s="46"/>
      <c r="D1" s="46"/>
      <c r="E1" s="46"/>
      <c r="F1" s="46"/>
    </row>
    <row r="3" spans="1:6" ht="27" customHeight="1">
      <c r="A3" s="3" t="s">
        <v>3</v>
      </c>
      <c r="B3" s="3" t="s">
        <v>87</v>
      </c>
      <c r="C3" s="3" t="s">
        <v>125</v>
      </c>
      <c r="D3" s="3" t="s">
        <v>138</v>
      </c>
      <c r="E3" s="3" t="s">
        <v>139</v>
      </c>
      <c r="F3" s="3" t="s">
        <v>6</v>
      </c>
    </row>
    <row r="4" spans="1:6" ht="27" customHeight="1">
      <c r="A4" s="5">
        <v>1</v>
      </c>
      <c r="B4" s="6" t="s">
        <v>111</v>
      </c>
      <c r="C4" s="5" t="s">
        <v>109</v>
      </c>
      <c r="D4" s="6"/>
      <c r="E4" s="6"/>
      <c r="F4" s="6"/>
    </row>
    <row r="5" spans="1:6" ht="27" customHeight="1">
      <c r="A5" s="8"/>
      <c r="B5" s="9" t="s">
        <v>112</v>
      </c>
      <c r="C5" s="8" t="s">
        <v>124</v>
      </c>
      <c r="D5" s="34">
        <v>70.26805512704608</v>
      </c>
      <c r="E5" s="34">
        <v>66.3</v>
      </c>
      <c r="F5" s="9"/>
    </row>
    <row r="6" spans="1:6" ht="27" customHeight="1">
      <c r="A6" s="8"/>
      <c r="B6" s="9" t="s">
        <v>113</v>
      </c>
      <c r="C6" s="8" t="s">
        <v>124</v>
      </c>
      <c r="D6" s="34">
        <v>29.731944872953918</v>
      </c>
      <c r="E6" s="34">
        <v>33.7</v>
      </c>
      <c r="F6" s="9"/>
    </row>
    <row r="7" spans="1:6" ht="27" customHeight="1">
      <c r="A7" s="8">
        <v>2</v>
      </c>
      <c r="B7" s="9" t="s">
        <v>114</v>
      </c>
      <c r="C7" s="8" t="s">
        <v>109</v>
      </c>
      <c r="D7" s="34"/>
      <c r="E7" s="34"/>
      <c r="F7" s="9"/>
    </row>
    <row r="8" spans="1:6" ht="27" customHeight="1">
      <c r="A8" s="8"/>
      <c r="B8" s="9" t="s">
        <v>115</v>
      </c>
      <c r="C8" s="8" t="s">
        <v>124</v>
      </c>
      <c r="D8" s="34">
        <v>73.9264601027394</v>
      </c>
      <c r="E8" s="34">
        <v>72.85</v>
      </c>
      <c r="F8" s="9"/>
    </row>
    <row r="9" spans="1:6" ht="27" customHeight="1">
      <c r="A9" s="8"/>
      <c r="B9" s="9" t="s">
        <v>116</v>
      </c>
      <c r="C9" s="8" t="s">
        <v>124</v>
      </c>
      <c r="D9" s="34">
        <v>26.073539897260606</v>
      </c>
      <c r="E9" s="34">
        <v>27.15</v>
      </c>
      <c r="F9" s="9"/>
    </row>
    <row r="10" spans="1:6" ht="27" customHeight="1">
      <c r="A10" s="8">
        <v>3</v>
      </c>
      <c r="B10" s="9" t="s">
        <v>117</v>
      </c>
      <c r="C10" s="8" t="s">
        <v>123</v>
      </c>
      <c r="D10" s="34"/>
      <c r="E10" s="34"/>
      <c r="F10" s="9"/>
    </row>
    <row r="11" spans="1:6" ht="27" customHeight="1">
      <c r="A11" s="8"/>
      <c r="B11" s="9" t="s">
        <v>118</v>
      </c>
      <c r="C11" s="8" t="s">
        <v>124</v>
      </c>
      <c r="D11" s="34">
        <v>0.05119578232695439</v>
      </c>
      <c r="E11" s="34">
        <v>0.04699779449600355</v>
      </c>
      <c r="F11" s="9"/>
    </row>
    <row r="12" spans="1:6" ht="27" customHeight="1">
      <c r="A12" s="8"/>
      <c r="B12" s="9" t="s">
        <v>119</v>
      </c>
      <c r="C12" s="8" t="s">
        <v>124</v>
      </c>
      <c r="D12" s="34">
        <v>1.3526956364612193</v>
      </c>
      <c r="E12" s="34">
        <v>1.3709860567094614</v>
      </c>
      <c r="F12" s="9"/>
    </row>
    <row r="13" spans="1:6" ht="27" customHeight="1">
      <c r="A13" s="8">
        <v>4</v>
      </c>
      <c r="B13" s="9" t="s">
        <v>120</v>
      </c>
      <c r="C13" s="8" t="s">
        <v>109</v>
      </c>
      <c r="D13" s="34"/>
      <c r="E13" s="34"/>
      <c r="F13" s="9"/>
    </row>
    <row r="14" spans="1:6" ht="27" customHeight="1">
      <c r="A14" s="8"/>
      <c r="B14" s="9" t="s">
        <v>121</v>
      </c>
      <c r="C14" s="8" t="s">
        <v>124</v>
      </c>
      <c r="D14" s="34">
        <v>10.114430103948827</v>
      </c>
      <c r="E14" s="34">
        <v>10.06</v>
      </c>
      <c r="F14" s="9"/>
    </row>
    <row r="15" spans="1:6" ht="27" customHeight="1">
      <c r="A15" s="8"/>
      <c r="B15" s="9" t="s">
        <v>122</v>
      </c>
      <c r="C15" s="8" t="s">
        <v>124</v>
      </c>
      <c r="D15" s="34">
        <v>4.782532697154398</v>
      </c>
      <c r="E15" s="34">
        <v>5.3</v>
      </c>
      <c r="F15" s="9"/>
    </row>
    <row r="16" spans="1:7" ht="27" customHeight="1">
      <c r="A16" s="11"/>
      <c r="B16" s="12" t="s">
        <v>137</v>
      </c>
      <c r="C16" s="11" t="s">
        <v>124</v>
      </c>
      <c r="D16" s="35">
        <f>'KQHDSXD 08'!D21/CDKT08!D42*100</f>
        <v>94.63643013833334</v>
      </c>
      <c r="E16" s="38">
        <f>'KQHDSXD 08'!E21/CDKT08!E42*100</f>
        <v>130.71937656499998</v>
      </c>
      <c r="F16" s="12"/>
      <c r="G16" s="37"/>
    </row>
    <row r="18" spans="1:6" ht="27" customHeight="1" hidden="1">
      <c r="A18" s="48" t="s">
        <v>107</v>
      </c>
      <c r="B18" s="48"/>
      <c r="C18" s="48"/>
      <c r="D18" s="48"/>
      <c r="E18" s="48"/>
      <c r="F18" s="48"/>
    </row>
    <row r="19" ht="27" customHeight="1" hidden="1">
      <c r="C19" s="1"/>
    </row>
    <row r="20" ht="27" customHeight="1" hidden="1">
      <c r="C20" s="1"/>
    </row>
    <row r="21" spans="1:6" ht="27" customHeight="1" hidden="1">
      <c r="A21" s="48" t="s">
        <v>108</v>
      </c>
      <c r="B21" s="48"/>
      <c r="C21" s="48"/>
      <c r="D21" s="48"/>
      <c r="E21" s="48"/>
      <c r="F21" s="48"/>
    </row>
    <row r="22" spans="2:6" s="4" customFormat="1" ht="27" customHeight="1">
      <c r="B22" s="4" t="s">
        <v>141</v>
      </c>
      <c r="C22" s="48" t="s">
        <v>140</v>
      </c>
      <c r="D22" s="48"/>
      <c r="E22" s="48"/>
      <c r="F22" s="48"/>
    </row>
    <row r="23" s="4" customFormat="1" ht="27" customHeight="1"/>
    <row r="24" s="4" customFormat="1" ht="27" customHeight="1"/>
    <row r="25" s="4" customFormat="1" ht="27" customHeight="1"/>
    <row r="26" spans="2:6" s="39" customFormat="1" ht="27" customHeight="1">
      <c r="B26" s="39" t="s">
        <v>142</v>
      </c>
      <c r="C26" s="49" t="s">
        <v>143</v>
      </c>
      <c r="D26" s="49"/>
      <c r="E26" s="49"/>
      <c r="F26" s="49"/>
    </row>
  </sheetData>
  <mergeCells count="5">
    <mergeCell ref="C26:F26"/>
    <mergeCell ref="A1:F1"/>
    <mergeCell ref="A18:F18"/>
    <mergeCell ref="A21:F21"/>
    <mergeCell ref="C22:F22"/>
  </mergeCells>
  <printOptions/>
  <pageMargins left="0.27" right="0.2" top="0.36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57">
      <selection activeCell="F9" sqref="F9"/>
    </sheetView>
  </sheetViews>
  <sheetFormatPr defaultColWidth="8.796875" defaultRowHeight="20.25" customHeight="1" outlineLevelRow="1" outlineLevelCol="1"/>
  <cols>
    <col min="1" max="1" width="7.3984375" style="16" customWidth="1"/>
    <col min="2" max="2" width="27.8984375" style="17" customWidth="1"/>
    <col min="3" max="3" width="6.59765625" style="16" customWidth="1"/>
    <col min="4" max="4" width="16.3984375" style="17" hidden="1" customWidth="1" outlineLevel="1"/>
    <col min="5" max="5" width="17.69921875" style="17" customWidth="1" collapsed="1"/>
    <col min="6" max="6" width="17.69921875" style="17" customWidth="1"/>
    <col min="7" max="7" width="15" style="17" customWidth="1"/>
    <col min="8" max="16384" width="9" style="17" customWidth="1"/>
  </cols>
  <sheetData>
    <row r="1" spans="1:7" ht="20.25" customHeight="1">
      <c r="A1" s="44" t="s">
        <v>0</v>
      </c>
      <c r="B1" s="44"/>
      <c r="C1" s="44"/>
      <c r="D1" s="45" t="s">
        <v>151</v>
      </c>
      <c r="E1" s="45"/>
      <c r="F1" s="45"/>
      <c r="G1" s="45"/>
    </row>
    <row r="2" spans="1:7" ht="20.25" customHeight="1">
      <c r="A2" s="41" t="s">
        <v>1</v>
      </c>
      <c r="B2" s="41"/>
      <c r="C2" s="41"/>
      <c r="D2" s="41" t="s">
        <v>152</v>
      </c>
      <c r="E2" s="41"/>
      <c r="F2" s="41"/>
      <c r="G2" s="41"/>
    </row>
    <row r="3" ht="11.25" customHeight="1"/>
    <row r="4" spans="1:7" ht="20.25" customHeight="1">
      <c r="A4" s="41" t="s">
        <v>144</v>
      </c>
      <c r="B4" s="41"/>
      <c r="C4" s="41"/>
      <c r="D4" s="41"/>
      <c r="E4" s="41"/>
      <c r="F4" s="41"/>
      <c r="G4" s="41"/>
    </row>
    <row r="5" spans="1:7" ht="6.75" customHeight="1">
      <c r="A5" s="36"/>
      <c r="B5" s="36"/>
      <c r="C5" s="36"/>
      <c r="D5" s="36"/>
      <c r="E5" s="36"/>
      <c r="F5" s="36"/>
      <c r="G5" s="36"/>
    </row>
    <row r="6" spans="1:7" ht="20.25" customHeight="1">
      <c r="A6" s="43" t="s">
        <v>2</v>
      </c>
      <c r="B6" s="43"/>
      <c r="C6" s="43"/>
      <c r="D6" s="43"/>
      <c r="E6" s="43"/>
      <c r="F6" s="43"/>
      <c r="G6" s="43"/>
    </row>
    <row r="7" ht="9" customHeight="1"/>
    <row r="8" spans="1:7" s="18" customFormat="1" ht="20.25" customHeight="1">
      <c r="A8" s="19" t="s">
        <v>3</v>
      </c>
      <c r="B8" s="19" t="s">
        <v>4</v>
      </c>
      <c r="C8" s="19" t="s">
        <v>5</v>
      </c>
      <c r="D8" s="19" t="s">
        <v>126</v>
      </c>
      <c r="E8" s="19" t="s">
        <v>146</v>
      </c>
      <c r="F8" s="19" t="s">
        <v>147</v>
      </c>
      <c r="G8" s="19" t="s">
        <v>6</v>
      </c>
    </row>
    <row r="9" spans="1:7" s="23" customFormat="1" ht="20.25" customHeight="1">
      <c r="A9" s="20" t="s">
        <v>7</v>
      </c>
      <c r="B9" s="21" t="s">
        <v>8</v>
      </c>
      <c r="C9" s="20" t="s">
        <v>9</v>
      </c>
      <c r="D9" s="22">
        <f>SUM(D10:D14)</f>
        <v>166913514351</v>
      </c>
      <c r="E9" s="22">
        <f>SUM(E10:E14)</f>
        <v>262852702540</v>
      </c>
      <c r="F9" s="22">
        <f>SUM(F10:F14)</f>
        <v>259442175387</v>
      </c>
      <c r="G9" s="40"/>
    </row>
    <row r="10" spans="1:7" ht="20.25" customHeight="1">
      <c r="A10" s="24">
        <v>1</v>
      </c>
      <c r="B10" s="25" t="s">
        <v>10</v>
      </c>
      <c r="C10" s="24" t="s">
        <v>11</v>
      </c>
      <c r="D10" s="26">
        <v>10797829471</v>
      </c>
      <c r="E10" s="26">
        <v>14977077211</v>
      </c>
      <c r="F10" s="26">
        <v>50957011410</v>
      </c>
      <c r="G10" s="40"/>
    </row>
    <row r="11" spans="1:7" ht="20.25" customHeight="1">
      <c r="A11" s="24">
        <v>2</v>
      </c>
      <c r="B11" s="25" t="s">
        <v>12</v>
      </c>
      <c r="C11" s="24" t="s">
        <v>13</v>
      </c>
      <c r="D11" s="26">
        <v>0</v>
      </c>
      <c r="E11" s="26">
        <v>0</v>
      </c>
      <c r="F11" s="26">
        <v>0</v>
      </c>
      <c r="G11" s="40"/>
    </row>
    <row r="12" spans="1:7" ht="20.25" customHeight="1">
      <c r="A12" s="24">
        <v>3</v>
      </c>
      <c r="B12" s="25" t="s">
        <v>14</v>
      </c>
      <c r="C12" s="24" t="s">
        <v>15</v>
      </c>
      <c r="D12" s="26">
        <v>79355152277</v>
      </c>
      <c r="E12" s="26">
        <f>112391495041+13560926625</f>
        <v>125952421666</v>
      </c>
      <c r="F12" s="26">
        <v>68012854817</v>
      </c>
      <c r="G12" s="26"/>
    </row>
    <row r="13" spans="1:7" ht="20.25" customHeight="1">
      <c r="A13" s="24">
        <v>4</v>
      </c>
      <c r="B13" s="25" t="s">
        <v>16</v>
      </c>
      <c r="C13" s="24" t="s">
        <v>17</v>
      </c>
      <c r="D13" s="26">
        <v>76548331559</v>
      </c>
      <c r="E13" s="26">
        <v>115778364331</v>
      </c>
      <c r="F13" s="26">
        <v>136857270937</v>
      </c>
      <c r="G13" s="40"/>
    </row>
    <row r="14" spans="1:7" ht="20.25" customHeight="1">
      <c r="A14" s="24">
        <v>5</v>
      </c>
      <c r="B14" s="25" t="s">
        <v>18</v>
      </c>
      <c r="C14" s="24" t="s">
        <v>19</v>
      </c>
      <c r="D14" s="26">
        <v>212201044</v>
      </c>
      <c r="E14" s="26">
        <v>6144839332</v>
      </c>
      <c r="F14" s="26">
        <v>3615038223</v>
      </c>
      <c r="G14" s="40"/>
    </row>
    <row r="15" spans="1:7" s="23" customFormat="1" ht="20.25" customHeight="1">
      <c r="A15" s="27" t="s">
        <v>20</v>
      </c>
      <c r="B15" s="28" t="s">
        <v>21</v>
      </c>
      <c r="C15" s="27" t="s">
        <v>22</v>
      </c>
      <c r="D15" s="29">
        <f>D16+D17+D22+D23+D24</f>
        <v>394481022953</v>
      </c>
      <c r="E15" s="29">
        <f>E16+E17+E22+E23+E24</f>
        <v>517089565524</v>
      </c>
      <c r="F15" s="29">
        <f>F16+F17+F22+F23+F24</f>
        <v>488459495065</v>
      </c>
      <c r="G15" s="40"/>
    </row>
    <row r="16" spans="1:7" ht="20.25" customHeight="1">
      <c r="A16" s="24">
        <v>1</v>
      </c>
      <c r="B16" s="25" t="s">
        <v>23</v>
      </c>
      <c r="C16" s="24" t="s">
        <v>24</v>
      </c>
      <c r="D16" s="26"/>
      <c r="E16" s="26"/>
      <c r="F16" s="26">
        <v>0</v>
      </c>
      <c r="G16" s="40"/>
    </row>
    <row r="17" spans="1:7" ht="20.25" customHeight="1">
      <c r="A17" s="24">
        <v>2</v>
      </c>
      <c r="B17" s="25" t="s">
        <v>25</v>
      </c>
      <c r="C17" s="24" t="s">
        <v>22</v>
      </c>
      <c r="D17" s="26">
        <f>D18+D19+D20+D21</f>
        <v>388333777963</v>
      </c>
      <c r="E17" s="26">
        <f>E18+E19+E20+E21</f>
        <v>498596862255</v>
      </c>
      <c r="F17" s="26">
        <v>472114344838</v>
      </c>
      <c r="G17" s="40"/>
    </row>
    <row r="18" spans="1:7" ht="20.25" customHeight="1">
      <c r="A18" s="24"/>
      <c r="B18" s="25" t="s">
        <v>26</v>
      </c>
      <c r="C18" s="24" t="s">
        <v>27</v>
      </c>
      <c r="D18" s="26">
        <v>333974712763</v>
      </c>
      <c r="E18" s="26">
        <v>397473746259</v>
      </c>
      <c r="F18" s="26">
        <v>371215803330</v>
      </c>
      <c r="G18" s="40"/>
    </row>
    <row r="19" spans="1:7" ht="20.25" customHeight="1">
      <c r="A19" s="24"/>
      <c r="B19" s="25" t="s">
        <v>32</v>
      </c>
      <c r="C19" s="24" t="s">
        <v>33</v>
      </c>
      <c r="D19" s="26">
        <v>25875699873</v>
      </c>
      <c r="E19" s="26">
        <v>60963433885</v>
      </c>
      <c r="F19" s="26">
        <v>57780254012</v>
      </c>
      <c r="G19" s="40"/>
    </row>
    <row r="20" spans="1:7" ht="20.25" customHeight="1">
      <c r="A20" s="24"/>
      <c r="B20" s="25" t="s">
        <v>36</v>
      </c>
      <c r="C20" s="24" t="s">
        <v>37</v>
      </c>
      <c r="D20" s="26">
        <v>15718671142</v>
      </c>
      <c r="E20" s="26">
        <v>9402529307</v>
      </c>
      <c r="F20" s="26">
        <v>8219473771</v>
      </c>
      <c r="G20" s="40"/>
    </row>
    <row r="21" spans="1:7" ht="20.25" customHeight="1">
      <c r="A21" s="24"/>
      <c r="B21" s="25" t="s">
        <v>40</v>
      </c>
      <c r="C21" s="24" t="s">
        <v>41</v>
      </c>
      <c r="D21" s="26">
        <v>12764694185</v>
      </c>
      <c r="E21" s="26">
        <v>30757152804</v>
      </c>
      <c r="F21" s="26">
        <v>34898813725</v>
      </c>
      <c r="G21" s="40"/>
    </row>
    <row r="22" spans="1:7" ht="20.25" customHeight="1">
      <c r="A22" s="24">
        <v>3</v>
      </c>
      <c r="B22" s="25" t="s">
        <v>42</v>
      </c>
      <c r="C22" s="24" t="s">
        <v>43</v>
      </c>
      <c r="D22" s="26"/>
      <c r="E22" s="26"/>
      <c r="F22" s="26">
        <v>0</v>
      </c>
      <c r="G22" s="40"/>
    </row>
    <row r="23" spans="1:7" ht="20.25" customHeight="1">
      <c r="A23" s="24">
        <v>4</v>
      </c>
      <c r="B23" s="25" t="s">
        <v>44</v>
      </c>
      <c r="C23" s="24" t="s">
        <v>45</v>
      </c>
      <c r="D23" s="26">
        <v>4400000000</v>
      </c>
      <c r="E23" s="26">
        <v>10800000000</v>
      </c>
      <c r="F23" s="26">
        <v>10800000000</v>
      </c>
      <c r="G23" s="40"/>
    </row>
    <row r="24" spans="1:7" ht="20.25" customHeight="1">
      <c r="A24" s="24">
        <v>5</v>
      </c>
      <c r="B24" s="25" t="s">
        <v>46</v>
      </c>
      <c r="C24" s="24" t="s">
        <v>47</v>
      </c>
      <c r="D24" s="26">
        <v>1747244990</v>
      </c>
      <c r="E24" s="26">
        <v>7692703269</v>
      </c>
      <c r="F24" s="26">
        <v>5545150227</v>
      </c>
      <c r="G24" s="40"/>
    </row>
    <row r="25" spans="1:7" ht="20.25" customHeight="1" hidden="1" outlineLevel="1">
      <c r="A25" s="24"/>
      <c r="B25" s="25" t="s">
        <v>128</v>
      </c>
      <c r="C25" s="24" t="s">
        <v>48</v>
      </c>
      <c r="D25" s="26">
        <v>1747244990</v>
      </c>
      <c r="E25" s="26">
        <v>7692703269</v>
      </c>
      <c r="F25" s="26">
        <v>7461955279</v>
      </c>
      <c r="G25" s="40"/>
    </row>
    <row r="26" spans="1:7" ht="20.25" customHeight="1" hidden="1" outlineLevel="1">
      <c r="A26" s="24"/>
      <c r="B26" s="25" t="s">
        <v>129</v>
      </c>
      <c r="C26" s="24" t="s">
        <v>49</v>
      </c>
      <c r="D26" s="26"/>
      <c r="E26" s="26">
        <v>0</v>
      </c>
      <c r="F26" s="26">
        <v>0</v>
      </c>
      <c r="G26" s="40"/>
    </row>
    <row r="27" spans="1:7" ht="20.25" customHeight="1" hidden="1" outlineLevel="1">
      <c r="A27" s="24"/>
      <c r="B27" s="25" t="s">
        <v>130</v>
      </c>
      <c r="C27" s="24" t="s">
        <v>50</v>
      </c>
      <c r="D27" s="26"/>
      <c r="E27" s="26">
        <v>0</v>
      </c>
      <c r="F27" s="26">
        <v>0</v>
      </c>
      <c r="G27" s="40"/>
    </row>
    <row r="28" spans="1:7" s="23" customFormat="1" ht="20.25" customHeight="1" collapsed="1">
      <c r="A28" s="27" t="s">
        <v>106</v>
      </c>
      <c r="B28" s="28" t="s">
        <v>51</v>
      </c>
      <c r="C28" s="27" t="s">
        <v>52</v>
      </c>
      <c r="D28" s="29">
        <f>D9+D15</f>
        <v>561394537304</v>
      </c>
      <c r="E28" s="29">
        <f>E9+E15</f>
        <v>779942268064</v>
      </c>
      <c r="F28" s="29">
        <f>F9+F15</f>
        <v>747901670452</v>
      </c>
      <c r="G28" s="40"/>
    </row>
    <row r="29" spans="1:7" ht="20.25" customHeight="1">
      <c r="A29" s="24"/>
      <c r="B29" s="27" t="s">
        <v>53</v>
      </c>
      <c r="C29" s="24"/>
      <c r="D29" s="26"/>
      <c r="E29" s="26"/>
      <c r="F29" s="26">
        <v>0</v>
      </c>
      <c r="G29" s="40"/>
    </row>
    <row r="30" spans="1:7" s="23" customFormat="1" ht="20.25" customHeight="1">
      <c r="A30" s="27" t="s">
        <v>54</v>
      </c>
      <c r="B30" s="28" t="s">
        <v>55</v>
      </c>
      <c r="C30" s="27" t="s">
        <v>56</v>
      </c>
      <c r="D30" s="29">
        <f>SUM(D31:D32)</f>
        <v>415019108639</v>
      </c>
      <c r="E30" s="29">
        <f>SUM(E31:E32)</f>
        <v>568205940864.2648</v>
      </c>
      <c r="F30" s="29">
        <f>SUM(F31:F32)</f>
        <v>534143323124</v>
      </c>
      <c r="G30" s="40"/>
    </row>
    <row r="31" spans="1:7" ht="20.25" customHeight="1">
      <c r="A31" s="24">
        <v>1</v>
      </c>
      <c r="B31" s="25" t="s">
        <v>57</v>
      </c>
      <c r="C31" s="24" t="s">
        <v>58</v>
      </c>
      <c r="D31" s="26">
        <v>210912481072</v>
      </c>
      <c r="E31" s="26">
        <v>319979411495.2648</v>
      </c>
      <c r="F31" s="26">
        <v>234920175207</v>
      </c>
      <c r="G31" s="40"/>
    </row>
    <row r="32" spans="1:7" ht="20.25" customHeight="1">
      <c r="A32" s="24">
        <v>2</v>
      </c>
      <c r="B32" s="25" t="s">
        <v>59</v>
      </c>
      <c r="C32" s="24" t="s">
        <v>60</v>
      </c>
      <c r="D32" s="26">
        <v>204106627567</v>
      </c>
      <c r="E32" s="26">
        <v>248226529369</v>
      </c>
      <c r="F32" s="26">
        <v>299223147917</v>
      </c>
      <c r="G32" s="40"/>
    </row>
    <row r="33" spans="1:7" s="23" customFormat="1" ht="20.25" customHeight="1">
      <c r="A33" s="27" t="s">
        <v>61</v>
      </c>
      <c r="B33" s="28" t="s">
        <v>62</v>
      </c>
      <c r="C33" s="27" t="s">
        <v>63</v>
      </c>
      <c r="D33" s="29">
        <f>D34+D47</f>
        <v>146375428665</v>
      </c>
      <c r="E33" s="29">
        <f>E34+E47</f>
        <v>211736327200</v>
      </c>
      <c r="F33" s="29">
        <f>F34+F47</f>
        <v>213758347328</v>
      </c>
      <c r="G33" s="40"/>
    </row>
    <row r="34" spans="1:7" ht="20.25" customHeight="1">
      <c r="A34" s="24">
        <v>1</v>
      </c>
      <c r="B34" s="25" t="s">
        <v>62</v>
      </c>
      <c r="C34" s="24" t="s">
        <v>64</v>
      </c>
      <c r="D34" s="26">
        <f>D35+D36+D37+D41+D42+D45+D46</f>
        <v>110479679538</v>
      </c>
      <c r="E34" s="26">
        <f>E35+E36+E37+E41+E42+E45+E46</f>
        <v>154523908691</v>
      </c>
      <c r="F34" s="26">
        <f>F35+F36+F37+F41+F42+F45+F46</f>
        <v>158173915379</v>
      </c>
      <c r="G34" s="40"/>
    </row>
    <row r="35" spans="1:7" ht="20.25" customHeight="1">
      <c r="A35" s="24"/>
      <c r="B35" s="25" t="s">
        <v>65</v>
      </c>
      <c r="C35" s="24" t="s">
        <v>66</v>
      </c>
      <c r="D35" s="26">
        <v>60000000000</v>
      </c>
      <c r="E35" s="26">
        <v>60000000000</v>
      </c>
      <c r="F35" s="26">
        <v>60000000000</v>
      </c>
      <c r="G35" s="40"/>
    </row>
    <row r="36" spans="1:7" ht="20.25" customHeight="1">
      <c r="A36" s="24"/>
      <c r="B36" s="25" t="s">
        <v>67</v>
      </c>
      <c r="C36" s="24" t="s">
        <v>68</v>
      </c>
      <c r="D36" s="26"/>
      <c r="E36" s="26">
        <v>0</v>
      </c>
      <c r="F36" s="26">
        <v>0</v>
      </c>
      <c r="G36" s="40"/>
    </row>
    <row r="37" spans="1:7" ht="20.25" customHeight="1">
      <c r="A37" s="24"/>
      <c r="B37" s="25" t="s">
        <v>69</v>
      </c>
      <c r="C37" s="24" t="s">
        <v>70</v>
      </c>
      <c r="D37" s="26">
        <v>25219172192</v>
      </c>
      <c r="E37" s="26">
        <v>38367546642</v>
      </c>
      <c r="F37" s="26">
        <v>38367546642</v>
      </c>
      <c r="G37" s="40"/>
    </row>
    <row r="38" spans="1:7" ht="20.25" customHeight="1" hidden="1" outlineLevel="1">
      <c r="A38" s="24"/>
      <c r="B38" s="25"/>
      <c r="C38" s="24" t="s">
        <v>71</v>
      </c>
      <c r="D38" s="26"/>
      <c r="E38" s="26"/>
      <c r="F38" s="26">
        <v>0</v>
      </c>
      <c r="G38" s="40"/>
    </row>
    <row r="39" spans="1:7" ht="20.25" customHeight="1" hidden="1" outlineLevel="1">
      <c r="A39" s="24"/>
      <c r="B39" s="25"/>
      <c r="C39" s="24" t="s">
        <v>71</v>
      </c>
      <c r="D39" s="26"/>
      <c r="E39" s="26"/>
      <c r="F39" s="26">
        <v>0</v>
      </c>
      <c r="G39" s="40"/>
    </row>
    <row r="40" spans="1:7" ht="20.25" customHeight="1" hidden="1" outlineLevel="1">
      <c r="A40" s="24"/>
      <c r="B40" s="25"/>
      <c r="C40" s="24" t="s">
        <v>72</v>
      </c>
      <c r="D40" s="26"/>
      <c r="E40" s="26"/>
      <c r="F40" s="26">
        <v>0</v>
      </c>
      <c r="G40" s="40"/>
    </row>
    <row r="41" spans="1:7" ht="20.25" customHeight="1" hidden="1" outlineLevel="1">
      <c r="A41" s="24"/>
      <c r="B41" s="25" t="s">
        <v>73</v>
      </c>
      <c r="C41" s="24" t="s">
        <v>74</v>
      </c>
      <c r="D41" s="26"/>
      <c r="E41" s="26"/>
      <c r="F41" s="26">
        <v>0</v>
      </c>
      <c r="G41" s="40"/>
    </row>
    <row r="42" spans="1:7" ht="20.25" customHeight="1" collapsed="1">
      <c r="A42" s="24"/>
      <c r="B42" s="25" t="s">
        <v>75</v>
      </c>
      <c r="C42" s="24"/>
      <c r="D42" s="26">
        <v>25137546426</v>
      </c>
      <c r="E42" s="26">
        <v>56062471012</v>
      </c>
      <c r="F42" s="26">
        <v>56062471012</v>
      </c>
      <c r="G42" s="40"/>
    </row>
    <row r="43" spans="1:7" ht="20.25" customHeight="1" hidden="1" outlineLevel="1">
      <c r="A43" s="24"/>
      <c r="B43" s="25"/>
      <c r="C43" s="24" t="s">
        <v>74</v>
      </c>
      <c r="D43" s="26">
        <v>24717546426</v>
      </c>
      <c r="E43" s="26">
        <v>55702471012</v>
      </c>
      <c r="F43" s="26">
        <v>55702471012</v>
      </c>
      <c r="G43" s="40"/>
    </row>
    <row r="44" spans="1:7" ht="20.25" customHeight="1" hidden="1" outlineLevel="1">
      <c r="A44" s="24"/>
      <c r="B44" s="25"/>
      <c r="C44" s="24" t="s">
        <v>76</v>
      </c>
      <c r="D44" s="26">
        <v>420000000</v>
      </c>
      <c r="E44" s="26">
        <v>360000000</v>
      </c>
      <c r="F44" s="26">
        <v>360000000</v>
      </c>
      <c r="G44" s="40"/>
    </row>
    <row r="45" spans="1:7" ht="20.25" customHeight="1" collapsed="1">
      <c r="A45" s="24"/>
      <c r="B45" s="25" t="s">
        <v>77</v>
      </c>
      <c r="C45" s="24" t="s">
        <v>78</v>
      </c>
      <c r="D45" s="26">
        <v>0</v>
      </c>
      <c r="E45" s="26">
        <v>0</v>
      </c>
      <c r="F45" s="26">
        <v>3650006688</v>
      </c>
      <c r="G45" s="40"/>
    </row>
    <row r="46" spans="1:7" ht="20.25" customHeight="1">
      <c r="A46" s="24"/>
      <c r="B46" s="25" t="s">
        <v>79</v>
      </c>
      <c r="C46" s="24" t="s">
        <v>80</v>
      </c>
      <c r="D46" s="26">
        <v>122960920</v>
      </c>
      <c r="E46" s="26">
        <v>93891037</v>
      </c>
      <c r="F46" s="26">
        <v>93891037</v>
      </c>
      <c r="G46" s="40"/>
    </row>
    <row r="47" spans="1:7" ht="20.25" customHeight="1">
      <c r="A47" s="24">
        <v>2</v>
      </c>
      <c r="B47" s="25" t="s">
        <v>81</v>
      </c>
      <c r="C47" s="24" t="s">
        <v>82</v>
      </c>
      <c r="D47" s="26">
        <v>35895749127</v>
      </c>
      <c r="E47" s="26">
        <v>57212418509</v>
      </c>
      <c r="F47" s="26">
        <v>55584431949</v>
      </c>
      <c r="G47" s="40"/>
    </row>
    <row r="48" spans="1:7" ht="20.25" customHeight="1">
      <c r="A48" s="24"/>
      <c r="B48" s="25" t="s">
        <v>83</v>
      </c>
      <c r="C48" s="24" t="s">
        <v>84</v>
      </c>
      <c r="D48" s="26">
        <v>35895749127</v>
      </c>
      <c r="E48" s="26">
        <v>55943896771</v>
      </c>
      <c r="F48" s="26">
        <v>55584431949</v>
      </c>
      <c r="G48" s="40"/>
    </row>
    <row r="49" spans="1:7" s="23" customFormat="1" ht="20.25" customHeight="1">
      <c r="A49" s="30" t="s">
        <v>54</v>
      </c>
      <c r="B49" s="31" t="s">
        <v>85</v>
      </c>
      <c r="C49" s="30" t="s">
        <v>86</v>
      </c>
      <c r="D49" s="32">
        <f>D30+D33</f>
        <v>561394537304</v>
      </c>
      <c r="E49" s="32">
        <f>E30+E33</f>
        <v>779942268064.2648</v>
      </c>
      <c r="F49" s="32">
        <f>F30+F33</f>
        <v>747901670452</v>
      </c>
      <c r="G49" s="32"/>
    </row>
  </sheetData>
  <mergeCells count="6">
    <mergeCell ref="A4:G4"/>
    <mergeCell ref="A6:G6"/>
    <mergeCell ref="A1:C1"/>
    <mergeCell ref="A2:C2"/>
    <mergeCell ref="D2:G2"/>
    <mergeCell ref="D1:G1"/>
  </mergeCells>
  <printOptions/>
  <pageMargins left="0.3" right="0.23" top="0.38" bottom="0.38" header="0.33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8" sqref="G8"/>
    </sheetView>
  </sheetViews>
  <sheetFormatPr defaultColWidth="8.796875" defaultRowHeight="27" customHeight="1" outlineLevelRow="1" outlineLevelCol="1"/>
  <cols>
    <col min="1" max="1" width="6.3984375" style="2" customWidth="1"/>
    <col min="2" max="2" width="40.8984375" style="1" customWidth="1"/>
    <col min="3" max="3" width="17.09765625" style="1" hidden="1" customWidth="1" outlineLevel="1"/>
    <col min="4" max="4" width="16.69921875" style="1" customWidth="1" collapsed="1"/>
    <col min="5" max="5" width="16.69921875" style="1" customWidth="1"/>
    <col min="6" max="6" width="12" style="1" customWidth="1"/>
    <col min="7" max="16384" width="9" style="1" customWidth="1"/>
  </cols>
  <sheetData>
    <row r="1" spans="1:6" ht="27" customHeight="1">
      <c r="A1" s="46" t="s">
        <v>145</v>
      </c>
      <c r="B1" s="46"/>
      <c r="C1" s="46"/>
      <c r="D1" s="46"/>
      <c r="E1" s="46"/>
      <c r="F1" s="46"/>
    </row>
    <row r="2" spans="3:6" ht="27" customHeight="1">
      <c r="C2" s="47"/>
      <c r="D2" s="47"/>
      <c r="E2" s="47"/>
      <c r="F2" s="47"/>
    </row>
    <row r="3" spans="1:6" s="4" customFormat="1" ht="25.5" customHeight="1">
      <c r="A3" s="3" t="s">
        <v>3</v>
      </c>
      <c r="B3" s="3" t="s">
        <v>87</v>
      </c>
      <c r="C3" s="3" t="s">
        <v>138</v>
      </c>
      <c r="D3" s="3" t="s">
        <v>139</v>
      </c>
      <c r="E3" s="3" t="s">
        <v>148</v>
      </c>
      <c r="F3" s="3" t="s">
        <v>6</v>
      </c>
    </row>
    <row r="4" spans="1:6" s="4" customFormat="1" ht="25.5" customHeight="1">
      <c r="A4" s="3" t="s">
        <v>88</v>
      </c>
      <c r="B4" s="3">
        <v>1</v>
      </c>
      <c r="C4" s="3">
        <v>2</v>
      </c>
      <c r="D4" s="3">
        <v>3</v>
      </c>
      <c r="E4" s="3"/>
      <c r="F4" s="3">
        <v>4</v>
      </c>
    </row>
    <row r="5" spans="1:6" ht="25.5" customHeight="1">
      <c r="A5" s="5">
        <v>1</v>
      </c>
      <c r="B5" s="6" t="s">
        <v>89</v>
      </c>
      <c r="C5" s="7">
        <v>1187275899165</v>
      </c>
      <c r="D5" s="7">
        <v>1479570816953</v>
      </c>
      <c r="E5" s="7">
        <v>343202675318</v>
      </c>
      <c r="F5" s="15"/>
    </row>
    <row r="6" spans="1:6" ht="25.5" customHeight="1">
      <c r="A6" s="8">
        <v>2</v>
      </c>
      <c r="B6" s="9" t="s">
        <v>90</v>
      </c>
      <c r="C6" s="7"/>
      <c r="D6" s="7">
        <v>0</v>
      </c>
      <c r="E6" s="7">
        <v>0</v>
      </c>
      <c r="F6" s="15"/>
    </row>
    <row r="7" spans="1:6" ht="31.5" customHeight="1">
      <c r="A7" s="8">
        <v>3</v>
      </c>
      <c r="B7" s="9" t="s">
        <v>91</v>
      </c>
      <c r="C7" s="7">
        <v>1187275899165</v>
      </c>
      <c r="D7" s="7">
        <f>D5-D6</f>
        <v>1479570816953</v>
      </c>
      <c r="E7" s="7">
        <f>E5-E6</f>
        <v>343202675318</v>
      </c>
      <c r="F7" s="15"/>
    </row>
    <row r="8" spans="1:6" ht="25.5" customHeight="1">
      <c r="A8" s="8">
        <v>4</v>
      </c>
      <c r="B8" s="9" t="s">
        <v>92</v>
      </c>
      <c r="C8" s="7">
        <v>1015333118474</v>
      </c>
      <c r="D8" s="7">
        <v>1242225145033</v>
      </c>
      <c r="E8" s="7">
        <v>317288307274</v>
      </c>
      <c r="F8" s="15"/>
    </row>
    <row r="9" spans="1:6" ht="29.25" customHeight="1">
      <c r="A9" s="8">
        <v>5</v>
      </c>
      <c r="B9" s="9" t="s">
        <v>93</v>
      </c>
      <c r="C9" s="7">
        <f>C7-C8</f>
        <v>171942780691</v>
      </c>
      <c r="D9" s="7">
        <f>D7-D8</f>
        <v>237345671920</v>
      </c>
      <c r="E9" s="7">
        <f>E7-E8</f>
        <v>25914368044</v>
      </c>
      <c r="F9" s="15"/>
    </row>
    <row r="10" spans="1:6" ht="25.5" customHeight="1">
      <c r="A10" s="8">
        <v>6</v>
      </c>
      <c r="B10" s="9" t="s">
        <v>94</v>
      </c>
      <c r="C10" s="7">
        <v>1328277978</v>
      </c>
      <c r="D10" s="7">
        <v>2259394660</v>
      </c>
      <c r="E10" s="7">
        <v>515385340</v>
      </c>
      <c r="F10" s="10"/>
    </row>
    <row r="11" spans="1:6" ht="25.5" customHeight="1">
      <c r="A11" s="8">
        <v>7</v>
      </c>
      <c r="B11" s="9" t="s">
        <v>95</v>
      </c>
      <c r="C11" s="7">
        <v>27846938720</v>
      </c>
      <c r="D11" s="7">
        <v>36298031252</v>
      </c>
      <c r="E11" s="7">
        <v>8727174857</v>
      </c>
      <c r="F11" s="10"/>
    </row>
    <row r="12" spans="1:6" ht="25.5" customHeight="1" hidden="1" outlineLevel="1">
      <c r="A12" s="8"/>
      <c r="B12" s="9" t="s">
        <v>134</v>
      </c>
      <c r="C12" s="7">
        <f>C10-C11</f>
        <v>-26518660742</v>
      </c>
      <c r="D12" s="7">
        <f>D10-D11</f>
        <v>-34038636592</v>
      </c>
      <c r="E12" s="7">
        <v>-8211789517</v>
      </c>
      <c r="F12" s="10"/>
    </row>
    <row r="13" spans="1:6" ht="25.5" customHeight="1" collapsed="1">
      <c r="A13" s="8">
        <v>8</v>
      </c>
      <c r="B13" s="9" t="s">
        <v>96</v>
      </c>
      <c r="C13" s="7">
        <v>30660464578</v>
      </c>
      <c r="D13" s="7">
        <v>15984496581</v>
      </c>
      <c r="E13" s="7">
        <v>781343613</v>
      </c>
      <c r="F13" s="10"/>
    </row>
    <row r="14" spans="1:6" ht="25.5" customHeight="1">
      <c r="A14" s="8">
        <v>9</v>
      </c>
      <c r="B14" s="9" t="s">
        <v>135</v>
      </c>
      <c r="C14" s="7">
        <v>63330385183</v>
      </c>
      <c r="D14" s="7">
        <v>111158032071</v>
      </c>
      <c r="E14" s="7">
        <v>14858821813</v>
      </c>
      <c r="F14" s="10"/>
    </row>
    <row r="15" spans="1:6" ht="25.5" customHeight="1">
      <c r="A15" s="8">
        <v>10</v>
      </c>
      <c r="B15" s="9" t="s">
        <v>97</v>
      </c>
      <c r="C15" s="10">
        <f>C9+C12-C13-C14</f>
        <v>51433270188</v>
      </c>
      <c r="D15" s="10">
        <f>D9+D12-D13-D14</f>
        <v>76164506676</v>
      </c>
      <c r="E15" s="10">
        <f>E9+E12-E13-E14</f>
        <v>2062413101</v>
      </c>
      <c r="F15" s="10"/>
    </row>
    <row r="16" spans="1:6" ht="25.5" customHeight="1">
      <c r="A16" s="8">
        <v>11</v>
      </c>
      <c r="B16" s="9" t="s">
        <v>98</v>
      </c>
      <c r="C16" s="7">
        <v>14229574283</v>
      </c>
      <c r="D16" s="7">
        <v>43146720686</v>
      </c>
      <c r="E16" s="7">
        <v>3941300059</v>
      </c>
      <c r="F16" s="10"/>
    </row>
    <row r="17" spans="1:6" ht="25.5" customHeight="1">
      <c r="A17" s="8">
        <v>12</v>
      </c>
      <c r="B17" s="9" t="s">
        <v>99</v>
      </c>
      <c r="C17" s="7">
        <v>8880986388</v>
      </c>
      <c r="D17" s="7">
        <v>40879601423</v>
      </c>
      <c r="E17" s="7">
        <v>2353706472</v>
      </c>
      <c r="F17" s="10"/>
    </row>
    <row r="18" spans="1:6" ht="25.5" customHeight="1">
      <c r="A18" s="8">
        <v>13</v>
      </c>
      <c r="B18" s="9" t="s">
        <v>100</v>
      </c>
      <c r="C18" s="7">
        <f>C16-C17</f>
        <v>5348587895</v>
      </c>
      <c r="D18" s="7">
        <f>D16-D17</f>
        <v>2267119263</v>
      </c>
      <c r="E18" s="7">
        <f>E16-E17</f>
        <v>1587593587</v>
      </c>
      <c r="F18" s="10"/>
    </row>
    <row r="19" spans="1:6" ht="25.5" customHeight="1">
      <c r="A19" s="8">
        <v>14</v>
      </c>
      <c r="B19" s="9" t="s">
        <v>101</v>
      </c>
      <c r="C19" s="10">
        <f>C15+C18</f>
        <v>56781858083</v>
      </c>
      <c r="D19" s="10">
        <f>D15+D18</f>
        <v>78431625939</v>
      </c>
      <c r="E19" s="10">
        <f>E15+E18</f>
        <v>3650006688</v>
      </c>
      <c r="F19" s="10"/>
    </row>
    <row r="20" spans="1:6" ht="25.5" customHeight="1">
      <c r="A20" s="8">
        <v>15</v>
      </c>
      <c r="B20" s="9" t="s">
        <v>102</v>
      </c>
      <c r="C20" s="7"/>
      <c r="D20" s="7"/>
      <c r="E20" s="7">
        <v>0</v>
      </c>
      <c r="F20" s="10"/>
    </row>
    <row r="21" spans="1:6" ht="25.5" customHeight="1">
      <c r="A21" s="8">
        <v>16</v>
      </c>
      <c r="B21" s="9" t="s">
        <v>103</v>
      </c>
      <c r="C21" s="10">
        <f>C19-C20</f>
        <v>56781858083</v>
      </c>
      <c r="D21" s="10">
        <f>D19-D20</f>
        <v>78431625939</v>
      </c>
      <c r="E21" s="10">
        <f>E19-E20</f>
        <v>3650006688</v>
      </c>
      <c r="F21" s="10"/>
    </row>
    <row r="22" spans="1:6" ht="25.5" customHeight="1">
      <c r="A22" s="8">
        <v>17</v>
      </c>
      <c r="B22" s="9" t="s">
        <v>104</v>
      </c>
      <c r="C22" s="7">
        <f>C21/6000000</f>
        <v>9463.643013833333</v>
      </c>
      <c r="D22" s="7">
        <f>D21/6000000</f>
        <v>13071.9376565</v>
      </c>
      <c r="E22" s="7">
        <f>E21/6000000</f>
        <v>608.334448</v>
      </c>
      <c r="F22" s="10"/>
    </row>
    <row r="23" spans="1:6" ht="25.5" customHeight="1">
      <c r="A23" s="11">
        <v>18</v>
      </c>
      <c r="B23" s="12" t="s">
        <v>105</v>
      </c>
      <c r="C23" s="13">
        <f>10000*15%</f>
        <v>1500</v>
      </c>
      <c r="D23" s="13">
        <f>10000*18%</f>
        <v>1800</v>
      </c>
      <c r="E23" s="13">
        <f>10000*12%/4</f>
        <v>300</v>
      </c>
      <c r="F23" s="13"/>
    </row>
    <row r="24" ht="16.5" customHeight="1"/>
    <row r="25" spans="1:6" ht="16.5" customHeight="1">
      <c r="A25" s="33"/>
      <c r="B25" s="33"/>
      <c r="C25" s="33"/>
      <c r="D25" s="33"/>
      <c r="E25" s="33"/>
      <c r="F25" s="33"/>
    </row>
    <row r="26" spans="1:6" s="14" customFormat="1" ht="27" customHeight="1" hidden="1">
      <c r="A26" s="48" t="s">
        <v>107</v>
      </c>
      <c r="B26" s="48"/>
      <c r="C26" s="48"/>
      <c r="D26" s="48"/>
      <c r="E26" s="48"/>
      <c r="F26" s="48"/>
    </row>
    <row r="27" ht="27" customHeight="1" hidden="1"/>
    <row r="28" ht="27" customHeight="1" hidden="1"/>
    <row r="29" spans="1:6" s="14" customFormat="1" ht="27" customHeight="1" hidden="1">
      <c r="A29" s="48" t="s">
        <v>108</v>
      </c>
      <c r="B29" s="48"/>
      <c r="C29" s="48"/>
      <c r="D29" s="48"/>
      <c r="E29" s="48"/>
      <c r="F29" s="48"/>
    </row>
  </sheetData>
  <mergeCells count="4">
    <mergeCell ref="A1:F1"/>
    <mergeCell ref="C2:F2"/>
    <mergeCell ref="A26:F26"/>
    <mergeCell ref="A29:F29"/>
  </mergeCells>
  <printOptions/>
  <pageMargins left="0.2" right="0.2" top="0.26" bottom="0.19" header="0.24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7">
      <selection activeCell="B11" sqref="B11"/>
    </sheetView>
  </sheetViews>
  <sheetFormatPr defaultColWidth="8.796875" defaultRowHeight="27" customHeight="1" outlineLevelCol="1"/>
  <cols>
    <col min="1" max="1" width="6.8984375" style="2" customWidth="1"/>
    <col min="2" max="2" width="43.8984375" style="1" customWidth="1"/>
    <col min="3" max="3" width="7.8984375" style="2" customWidth="1"/>
    <col min="4" max="4" width="10" style="1" hidden="1" customWidth="1" outlineLevel="1"/>
    <col min="5" max="5" width="10.69921875" style="1" customWidth="1" collapsed="1"/>
    <col min="6" max="6" width="10.69921875" style="1" customWidth="1"/>
    <col min="7" max="7" width="12.5" style="1" customWidth="1"/>
    <col min="8" max="16384" width="9" style="1" customWidth="1"/>
  </cols>
  <sheetData>
    <row r="1" spans="1:7" ht="27" customHeight="1">
      <c r="A1" s="46" t="s">
        <v>110</v>
      </c>
      <c r="B1" s="46"/>
      <c r="C1" s="46"/>
      <c r="D1" s="46"/>
      <c r="E1" s="46"/>
      <c r="F1" s="46"/>
      <c r="G1" s="46"/>
    </row>
    <row r="3" spans="1:7" ht="27" customHeight="1">
      <c r="A3" s="3" t="s">
        <v>3</v>
      </c>
      <c r="B3" s="3" t="s">
        <v>87</v>
      </c>
      <c r="C3" s="3" t="s">
        <v>125</v>
      </c>
      <c r="D3" s="3" t="s">
        <v>138</v>
      </c>
      <c r="E3" s="3" t="s">
        <v>139</v>
      </c>
      <c r="F3" s="3" t="s">
        <v>149</v>
      </c>
      <c r="G3" s="3" t="s">
        <v>6</v>
      </c>
    </row>
    <row r="4" spans="1:7" ht="27" customHeight="1">
      <c r="A4" s="5">
        <v>1</v>
      </c>
      <c r="B4" s="6" t="s">
        <v>111</v>
      </c>
      <c r="C4" s="5" t="s">
        <v>109</v>
      </c>
      <c r="D4" s="6"/>
      <c r="E4" s="6"/>
      <c r="F4" s="6"/>
      <c r="G4" s="6"/>
    </row>
    <row r="5" spans="1:7" ht="27" customHeight="1">
      <c r="A5" s="8"/>
      <c r="B5" s="9" t="s">
        <v>112</v>
      </c>
      <c r="C5" s="8" t="s">
        <v>124</v>
      </c>
      <c r="D5" s="34">
        <v>70.26805512704608</v>
      </c>
      <c r="E5" s="34">
        <v>66.3</v>
      </c>
      <c r="F5" s="34">
        <f>CDKT09!F15/CDKT09!F28*100</f>
        <v>65.31065705065157</v>
      </c>
      <c r="G5" s="9"/>
    </row>
    <row r="6" spans="1:7" ht="27" customHeight="1">
      <c r="A6" s="8"/>
      <c r="B6" s="9" t="s">
        <v>113</v>
      </c>
      <c r="C6" s="8" t="s">
        <v>124</v>
      </c>
      <c r="D6" s="34">
        <v>29.731944872953918</v>
      </c>
      <c r="E6" s="34">
        <v>33.7</v>
      </c>
      <c r="F6" s="34">
        <f>CDKT09!F9/CDKT09!F28*100</f>
        <v>34.68934294934843</v>
      </c>
      <c r="G6" s="9"/>
    </row>
    <row r="7" spans="1:7" ht="27" customHeight="1">
      <c r="A7" s="8">
        <v>2</v>
      </c>
      <c r="B7" s="9" t="s">
        <v>114</v>
      </c>
      <c r="C7" s="8" t="s">
        <v>109</v>
      </c>
      <c r="D7" s="34"/>
      <c r="E7" s="34"/>
      <c r="F7" s="34"/>
      <c r="G7" s="9"/>
    </row>
    <row r="8" spans="1:7" ht="27" customHeight="1">
      <c r="A8" s="8"/>
      <c r="B8" s="9" t="s">
        <v>115</v>
      </c>
      <c r="C8" s="8" t="s">
        <v>124</v>
      </c>
      <c r="D8" s="34">
        <v>73.9264601027394</v>
      </c>
      <c r="E8" s="34">
        <v>72.85</v>
      </c>
      <c r="F8" s="34">
        <f>CDKT09!F30/CDKT09!F49*100</f>
        <v>71.41892366695564</v>
      </c>
      <c r="G8" s="9"/>
    </row>
    <row r="9" spans="1:7" ht="27" customHeight="1">
      <c r="A9" s="8"/>
      <c r="B9" s="9" t="s">
        <v>116</v>
      </c>
      <c r="C9" s="8" t="s">
        <v>124</v>
      </c>
      <c r="D9" s="34">
        <v>26.073539897260606</v>
      </c>
      <c r="E9" s="34">
        <v>27.15</v>
      </c>
      <c r="F9" s="34">
        <f>CDKT09!F33/CDKT09!F49*100</f>
        <v>28.581076333044358</v>
      </c>
      <c r="G9" s="9"/>
    </row>
    <row r="10" spans="1:7" ht="27" customHeight="1">
      <c r="A10" s="8">
        <v>3</v>
      </c>
      <c r="B10" s="9" t="s">
        <v>117</v>
      </c>
      <c r="C10" s="8" t="s">
        <v>123</v>
      </c>
      <c r="D10" s="34"/>
      <c r="E10" s="34"/>
      <c r="F10" s="34"/>
      <c r="G10" s="9"/>
    </row>
    <row r="11" spans="1:7" ht="27" customHeight="1">
      <c r="A11" s="8"/>
      <c r="B11" s="9" t="s">
        <v>118</v>
      </c>
      <c r="C11" s="8" t="s">
        <v>124</v>
      </c>
      <c r="D11" s="34">
        <v>0.05119578232695439</v>
      </c>
      <c r="E11" s="34">
        <v>0.04699779449600355</v>
      </c>
      <c r="F11" s="34">
        <v>0.22</v>
      </c>
      <c r="G11" s="9"/>
    </row>
    <row r="12" spans="1:7" ht="27" customHeight="1">
      <c r="A12" s="8"/>
      <c r="B12" s="9" t="s">
        <v>119</v>
      </c>
      <c r="C12" s="8" t="s">
        <v>124</v>
      </c>
      <c r="D12" s="34">
        <v>1.3526956364612193</v>
      </c>
      <c r="E12" s="34">
        <v>1.3709860567094614</v>
      </c>
      <c r="F12" s="34">
        <v>1.41</v>
      </c>
      <c r="G12" s="9"/>
    </row>
    <row r="13" spans="1:7" ht="27" customHeight="1">
      <c r="A13" s="8">
        <v>4</v>
      </c>
      <c r="B13" s="9" t="s">
        <v>120</v>
      </c>
      <c r="C13" s="8" t="s">
        <v>109</v>
      </c>
      <c r="D13" s="34"/>
      <c r="E13" s="34"/>
      <c r="F13" s="34"/>
      <c r="G13" s="9"/>
    </row>
    <row r="14" spans="1:7" ht="27" customHeight="1">
      <c r="A14" s="8"/>
      <c r="B14" s="9" t="s">
        <v>121</v>
      </c>
      <c r="C14" s="8" t="s">
        <v>124</v>
      </c>
      <c r="D14" s="34">
        <v>10.114430103948827</v>
      </c>
      <c r="E14" s="34">
        <v>10.06</v>
      </c>
      <c r="F14" s="34">
        <f>'KQHDSXD 09'!E21/CDKT09!F28*100</f>
        <v>0.4880329637175554</v>
      </c>
      <c r="G14" s="9"/>
    </row>
    <row r="15" spans="1:7" ht="27" customHeight="1">
      <c r="A15" s="8"/>
      <c r="B15" s="9" t="s">
        <v>122</v>
      </c>
      <c r="C15" s="8" t="s">
        <v>124</v>
      </c>
      <c r="D15" s="34">
        <v>4.782532697154398</v>
      </c>
      <c r="E15" s="34">
        <v>5.3</v>
      </c>
      <c r="F15" s="34">
        <f>'KQHDSXD 09'!E21/'KQHDSXD 09'!E7*100</f>
        <v>1.0635134719209363</v>
      </c>
      <c r="G15" s="9"/>
    </row>
    <row r="16" spans="1:8" ht="27" customHeight="1">
      <c r="A16" s="11"/>
      <c r="B16" s="12" t="s">
        <v>137</v>
      </c>
      <c r="C16" s="11" t="s">
        <v>124</v>
      </c>
      <c r="D16" s="35">
        <f>'KQHDSXD 08'!D21/CDKT08!D42*100</f>
        <v>94.63643013833334</v>
      </c>
      <c r="E16" s="38">
        <f>'KQHDSXD 08'!E21/CDKT08!E42*100</f>
        <v>130.71937656499998</v>
      </c>
      <c r="F16" s="38">
        <f>'KQHDSXD 09'!E19/CDKT09!F35*100</f>
        <v>6.08334448</v>
      </c>
      <c r="G16" s="12"/>
      <c r="H16" s="37"/>
    </row>
    <row r="18" spans="1:7" ht="27" customHeight="1">
      <c r="A18" s="48" t="s">
        <v>107</v>
      </c>
      <c r="B18" s="48"/>
      <c r="C18" s="48"/>
      <c r="D18" s="48"/>
      <c r="E18" s="48"/>
      <c r="F18" s="48"/>
      <c r="G18" s="48"/>
    </row>
    <row r="19" ht="27" customHeight="1">
      <c r="C19" s="1"/>
    </row>
    <row r="20" ht="27" customHeight="1">
      <c r="C20" s="1"/>
    </row>
    <row r="21" spans="1:7" ht="27" customHeight="1">
      <c r="A21" s="48" t="s">
        <v>150</v>
      </c>
      <c r="B21" s="48"/>
      <c r="C21" s="48"/>
      <c r="D21" s="48"/>
      <c r="E21" s="48"/>
      <c r="F21" s="48"/>
      <c r="G21" s="48"/>
    </row>
  </sheetData>
  <mergeCells count="3">
    <mergeCell ref="A1:G1"/>
    <mergeCell ref="A18:G18"/>
    <mergeCell ref="A21:G21"/>
  </mergeCells>
  <printOptions/>
  <pageMargins left="0.27" right="0.2" top="0.36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nghiant</cp:lastModifiedBy>
  <cp:lastPrinted>2009-04-23T07:13:34Z</cp:lastPrinted>
  <dcterms:created xsi:type="dcterms:W3CDTF">2008-05-09T09:02:55Z</dcterms:created>
  <dcterms:modified xsi:type="dcterms:W3CDTF">2009-04-28T03:16:03Z</dcterms:modified>
  <cp:category/>
  <cp:version/>
  <cp:contentType/>
  <cp:contentStatus/>
</cp:coreProperties>
</file>